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ALOCARE MARTIE 01.03.2024" sheetId="4" r:id="rId1"/>
    <sheet name="Sheet1" sheetId="1" r:id="rId2"/>
    <sheet name="Sheet2" sheetId="2" r:id="rId3"/>
    <sheet name="Sheet3" sheetId="3" r:id="rId4"/>
  </sheets>
  <definedNames>
    <definedName name="_xlnm._FilterDatabase" localSheetId="0" hidden="1">'ALOCARE MARTIE 01.03.2024'!$A$2:$S$109</definedName>
  </definedNames>
  <calcPr calcId="125725"/>
</workbook>
</file>

<file path=xl/calcChain.xml><?xml version="1.0" encoding="utf-8"?>
<calcChain xmlns="http://schemas.openxmlformats.org/spreadsheetml/2006/main">
  <c r="G109" i="4"/>
  <c r="G108"/>
  <c r="H101"/>
  <c r="Q95"/>
  <c r="P95"/>
  <c r="O95"/>
  <c r="K95"/>
  <c r="J95"/>
  <c r="I95"/>
  <c r="H95"/>
  <c r="G95"/>
  <c r="F95"/>
  <c r="X94"/>
  <c r="R94"/>
  <c r="Z94" s="1"/>
  <c r="N94"/>
  <c r="M94"/>
  <c r="Y94" s="1"/>
  <c r="L94"/>
  <c r="X93"/>
  <c r="R93"/>
  <c r="Z93" s="1"/>
  <c r="M93"/>
  <c r="Y93" s="1"/>
  <c r="L93"/>
  <c r="X92"/>
  <c r="R92"/>
  <c r="M92"/>
  <c r="S92" s="1"/>
  <c r="L92"/>
  <c r="X91"/>
  <c r="R91"/>
  <c r="Z91" s="1"/>
  <c r="M91"/>
  <c r="S91" s="1"/>
  <c r="L91"/>
  <c r="X90"/>
  <c r="S90"/>
  <c r="R90"/>
  <c r="M90"/>
  <c r="Y90" s="1"/>
  <c r="L90"/>
  <c r="X89"/>
  <c r="R89"/>
  <c r="Z89" s="1"/>
  <c r="M89"/>
  <c r="Y89" s="1"/>
  <c r="L89"/>
  <c r="X88"/>
  <c r="R88"/>
  <c r="M88"/>
  <c r="S88" s="1"/>
  <c r="L88"/>
  <c r="X87"/>
  <c r="R87"/>
  <c r="Z87" s="1"/>
  <c r="M87"/>
  <c r="S87" s="1"/>
  <c r="L87"/>
  <c r="X86"/>
  <c r="S86"/>
  <c r="R86"/>
  <c r="M86"/>
  <c r="Y86" s="1"/>
  <c r="L86"/>
  <c r="X85"/>
  <c r="R85"/>
  <c r="Z85" s="1"/>
  <c r="M85"/>
  <c r="Y85" s="1"/>
  <c r="L85"/>
  <c r="X84"/>
  <c r="R84"/>
  <c r="M84"/>
  <c r="S84" s="1"/>
  <c r="L84"/>
  <c r="X83"/>
  <c r="R83"/>
  <c r="Z83" s="1"/>
  <c r="M83"/>
  <c r="S83" s="1"/>
  <c r="L83"/>
  <c r="X82"/>
  <c r="S82"/>
  <c r="R82"/>
  <c r="M82"/>
  <c r="Y82" s="1"/>
  <c r="L82"/>
  <c r="X81"/>
  <c r="R81"/>
  <c r="Z81" s="1"/>
  <c r="M81"/>
  <c r="Y81" s="1"/>
  <c r="L81"/>
  <c r="X80"/>
  <c r="R80"/>
  <c r="M80"/>
  <c r="S80" s="1"/>
  <c r="L80"/>
  <c r="X79"/>
  <c r="R79"/>
  <c r="Z79" s="1"/>
  <c r="M79"/>
  <c r="S79" s="1"/>
  <c r="L79"/>
  <c r="X78"/>
  <c r="S78"/>
  <c r="R78"/>
  <c r="M78"/>
  <c r="Y78" s="1"/>
  <c r="L78"/>
  <c r="X77"/>
  <c r="R77"/>
  <c r="Z77" s="1"/>
  <c r="N77"/>
  <c r="M77"/>
  <c r="Y77" s="1"/>
  <c r="L77"/>
  <c r="X76"/>
  <c r="R76"/>
  <c r="Z76" s="1"/>
  <c r="M76"/>
  <c r="Y76" s="1"/>
  <c r="L76"/>
  <c r="X75"/>
  <c r="R75"/>
  <c r="M75"/>
  <c r="S75" s="1"/>
  <c r="L75"/>
  <c r="X74"/>
  <c r="R74"/>
  <c r="Z74" s="1"/>
  <c r="M74"/>
  <c r="S74" s="1"/>
  <c r="L74"/>
  <c r="X73"/>
  <c r="S73"/>
  <c r="R73"/>
  <c r="M73"/>
  <c r="Y73" s="1"/>
  <c r="L73"/>
  <c r="X72"/>
  <c r="R72"/>
  <c r="Z72" s="1"/>
  <c r="M72"/>
  <c r="Y72" s="1"/>
  <c r="L72"/>
  <c r="X71"/>
  <c r="R71"/>
  <c r="M71"/>
  <c r="S71" s="1"/>
  <c r="L71"/>
  <c r="X70"/>
  <c r="R70"/>
  <c r="Z70" s="1"/>
  <c r="M70"/>
  <c r="S70" s="1"/>
  <c r="L70"/>
  <c r="X69"/>
  <c r="S69"/>
  <c r="R69"/>
  <c r="M69"/>
  <c r="Y69" s="1"/>
  <c r="L69"/>
  <c r="X68"/>
  <c r="R68"/>
  <c r="Z68" s="1"/>
  <c r="M68"/>
  <c r="Y68" s="1"/>
  <c r="L68"/>
  <c r="X67"/>
  <c r="R67"/>
  <c r="M67"/>
  <c r="S67" s="1"/>
  <c r="L67"/>
  <c r="X66"/>
  <c r="R66"/>
  <c r="Z66" s="1"/>
  <c r="M66"/>
  <c r="S66" s="1"/>
  <c r="L66"/>
  <c r="X65"/>
  <c r="S65"/>
  <c r="R65"/>
  <c r="M65"/>
  <c r="Y65" s="1"/>
  <c r="L65"/>
  <c r="X64"/>
  <c r="R64"/>
  <c r="Z64" s="1"/>
  <c r="M64"/>
  <c r="Y64" s="1"/>
  <c r="L64"/>
  <c r="X63"/>
  <c r="R63"/>
  <c r="M63"/>
  <c r="S63" s="1"/>
  <c r="L63"/>
  <c r="X62"/>
  <c r="R62"/>
  <c r="Z62" s="1"/>
  <c r="M62"/>
  <c r="S62" s="1"/>
  <c r="L62"/>
  <c r="X61"/>
  <c r="S61"/>
  <c r="R61"/>
  <c r="M61"/>
  <c r="Y61" s="1"/>
  <c r="L61"/>
  <c r="X60"/>
  <c r="R60"/>
  <c r="Z60" s="1"/>
  <c r="M60"/>
  <c r="Y60" s="1"/>
  <c r="L60"/>
  <c r="X59"/>
  <c r="R59"/>
  <c r="M59"/>
  <c r="S59" s="1"/>
  <c r="L59"/>
  <c r="X58"/>
  <c r="R58"/>
  <c r="Z58" s="1"/>
  <c r="M58"/>
  <c r="S58" s="1"/>
  <c r="L58"/>
  <c r="X57"/>
  <c r="S57"/>
  <c r="R57"/>
  <c r="M57"/>
  <c r="Y57" s="1"/>
  <c r="L57"/>
  <c r="X56"/>
  <c r="R56"/>
  <c r="Z56" s="1"/>
  <c r="M56"/>
  <c r="Y56" s="1"/>
  <c r="L56"/>
  <c r="X55"/>
  <c r="R55"/>
  <c r="M55"/>
  <c r="S55" s="1"/>
  <c r="L55"/>
  <c r="X54"/>
  <c r="R54"/>
  <c r="Z54" s="1"/>
  <c r="M54"/>
  <c r="S54" s="1"/>
  <c r="L54"/>
  <c r="X53"/>
  <c r="S53"/>
  <c r="R53"/>
  <c r="M53"/>
  <c r="Y53" s="1"/>
  <c r="L53"/>
  <c r="X52"/>
  <c r="R52"/>
  <c r="Z52" s="1"/>
  <c r="N52"/>
  <c r="M52"/>
  <c r="Y52" s="1"/>
  <c r="L52"/>
  <c r="X51"/>
  <c r="R51"/>
  <c r="Z51" s="1"/>
  <c r="M51"/>
  <c r="Y51" s="1"/>
  <c r="L51"/>
  <c r="X50"/>
  <c r="R50"/>
  <c r="M50"/>
  <c r="S50" s="1"/>
  <c r="L50"/>
  <c r="X49"/>
  <c r="R49"/>
  <c r="Z49" s="1"/>
  <c r="M49"/>
  <c r="S49" s="1"/>
  <c r="L49"/>
  <c r="X48"/>
  <c r="S48"/>
  <c r="R48"/>
  <c r="M48"/>
  <c r="Y48" s="1"/>
  <c r="L48"/>
  <c r="X47"/>
  <c r="R47"/>
  <c r="Z47" s="1"/>
  <c r="M47"/>
  <c r="Y47" s="1"/>
  <c r="L47"/>
  <c r="X46"/>
  <c r="R46"/>
  <c r="M46"/>
  <c r="S46" s="1"/>
  <c r="L46"/>
  <c r="X45"/>
  <c r="R45"/>
  <c r="Z45" s="1"/>
  <c r="M45"/>
  <c r="S45" s="1"/>
  <c r="L45"/>
  <c r="X44"/>
  <c r="S44"/>
  <c r="R44"/>
  <c r="M44"/>
  <c r="Y44" s="1"/>
  <c r="L44"/>
  <c r="X43"/>
  <c r="R43"/>
  <c r="Z43" s="1"/>
  <c r="M43"/>
  <c r="Y43" s="1"/>
  <c r="L43"/>
  <c r="X42"/>
  <c r="R42"/>
  <c r="M42"/>
  <c r="S42" s="1"/>
  <c r="L42"/>
  <c r="X41"/>
  <c r="R41"/>
  <c r="Z41" s="1"/>
  <c r="M41"/>
  <c r="S41" s="1"/>
  <c r="L41"/>
  <c r="X40"/>
  <c r="N40"/>
  <c r="R40" s="1"/>
  <c r="M40"/>
  <c r="L40"/>
  <c r="X39"/>
  <c r="S39"/>
  <c r="R39"/>
  <c r="M39"/>
  <c r="Y39" s="1"/>
  <c r="L39"/>
  <c r="X38"/>
  <c r="R38"/>
  <c r="Z38" s="1"/>
  <c r="M38"/>
  <c r="Y38" s="1"/>
  <c r="L38"/>
  <c r="X37"/>
  <c r="R37"/>
  <c r="M37"/>
  <c r="S37" s="1"/>
  <c r="L37"/>
  <c r="X36"/>
  <c r="R36"/>
  <c r="Z36" s="1"/>
  <c r="M36"/>
  <c r="S36" s="1"/>
  <c r="L36"/>
  <c r="X35"/>
  <c r="N35"/>
  <c r="R35" s="1"/>
  <c r="M35"/>
  <c r="L35"/>
  <c r="X34"/>
  <c r="S34"/>
  <c r="R34"/>
  <c r="M34"/>
  <c r="Y34" s="1"/>
  <c r="L34"/>
  <c r="X33"/>
  <c r="R33"/>
  <c r="Z33" s="1"/>
  <c r="M33"/>
  <c r="Y33" s="1"/>
  <c r="L33"/>
  <c r="X32"/>
  <c r="R32"/>
  <c r="M32"/>
  <c r="S32" s="1"/>
  <c r="L32"/>
  <c r="X31"/>
  <c r="R31"/>
  <c r="N31"/>
  <c r="M31"/>
  <c r="Z31" s="1"/>
  <c r="L31"/>
  <c r="X30"/>
  <c r="R30"/>
  <c r="N30"/>
  <c r="M30"/>
  <c r="Z30" s="1"/>
  <c r="L30"/>
  <c r="X29"/>
  <c r="R29"/>
  <c r="Z29" s="1"/>
  <c r="M29"/>
  <c r="S29" s="1"/>
  <c r="L29"/>
  <c r="X28"/>
  <c r="S28"/>
  <c r="R28"/>
  <c r="M28"/>
  <c r="Y28" s="1"/>
  <c r="L28"/>
  <c r="X27"/>
  <c r="R27"/>
  <c r="Z27" s="1"/>
  <c r="M27"/>
  <c r="Y27" s="1"/>
  <c r="L27"/>
  <c r="X26"/>
  <c r="R26"/>
  <c r="M26"/>
  <c r="S26" s="1"/>
  <c r="L26"/>
  <c r="X25"/>
  <c r="R25"/>
  <c r="Z25" s="1"/>
  <c r="M25"/>
  <c r="S25" s="1"/>
  <c r="L25"/>
  <c r="X24"/>
  <c r="S24"/>
  <c r="R24"/>
  <c r="M24"/>
  <c r="Y24" s="1"/>
  <c r="L24"/>
  <c r="X23"/>
  <c r="R23"/>
  <c r="Z23" s="1"/>
  <c r="M23"/>
  <c r="Y23" s="1"/>
  <c r="L23"/>
  <c r="X22"/>
  <c r="R22"/>
  <c r="M22"/>
  <c r="S22" s="1"/>
  <c r="L22"/>
  <c r="X21"/>
  <c r="R21"/>
  <c r="Z21" s="1"/>
  <c r="M21"/>
  <c r="S21" s="1"/>
  <c r="L21"/>
  <c r="X20"/>
  <c r="S20"/>
  <c r="R20"/>
  <c r="M20"/>
  <c r="Y20" s="1"/>
  <c r="L20"/>
  <c r="X19"/>
  <c r="R19"/>
  <c r="Z19" s="1"/>
  <c r="M19"/>
  <c r="Y19" s="1"/>
  <c r="L19"/>
  <c r="X18"/>
  <c r="R18"/>
  <c r="M18"/>
  <c r="S18" s="1"/>
  <c r="L18"/>
  <c r="X17"/>
  <c r="R17"/>
  <c r="Z17" s="1"/>
  <c r="M17"/>
  <c r="S17" s="1"/>
  <c r="L17"/>
  <c r="X16"/>
  <c r="S16"/>
  <c r="R16"/>
  <c r="M16"/>
  <c r="Y16" s="1"/>
  <c r="L16"/>
  <c r="X15"/>
  <c r="R15"/>
  <c r="Z15" s="1"/>
  <c r="M15"/>
  <c r="Y15" s="1"/>
  <c r="L15"/>
  <c r="X14"/>
  <c r="N14"/>
  <c r="R14" s="1"/>
  <c r="M14"/>
  <c r="L14"/>
  <c r="X13"/>
  <c r="R13"/>
  <c r="M13"/>
  <c r="S13" s="1"/>
  <c r="L13"/>
  <c r="X12"/>
  <c r="R12"/>
  <c r="Z12" s="1"/>
  <c r="M12"/>
  <c r="Y12" s="1"/>
  <c r="L12"/>
  <c r="X11"/>
  <c r="S11"/>
  <c r="R11"/>
  <c r="M11"/>
  <c r="Z11" s="1"/>
  <c r="L11"/>
  <c r="X10"/>
  <c r="R10"/>
  <c r="Z10" s="1"/>
  <c r="M10"/>
  <c r="Y10" s="1"/>
  <c r="L10"/>
  <c r="X9"/>
  <c r="N9"/>
  <c r="R9" s="1"/>
  <c r="M9"/>
  <c r="L9"/>
  <c r="X8"/>
  <c r="R8"/>
  <c r="M8"/>
  <c r="S8" s="1"/>
  <c r="L8"/>
  <c r="X7"/>
  <c r="R7"/>
  <c r="S7" s="1"/>
  <c r="M7"/>
  <c r="Y7" s="1"/>
  <c r="L7"/>
  <c r="X6"/>
  <c r="N6"/>
  <c r="R6" s="1"/>
  <c r="M6"/>
  <c r="L6"/>
  <c r="X5"/>
  <c r="S5"/>
  <c r="R5"/>
  <c r="M5"/>
  <c r="Z5" s="1"/>
  <c r="L5"/>
  <c r="X4"/>
  <c r="R4"/>
  <c r="Z4" s="1"/>
  <c r="M4"/>
  <c r="Y4" s="1"/>
  <c r="L4"/>
  <c r="X3"/>
  <c r="X95" s="1"/>
  <c r="X97" s="1"/>
  <c r="R3"/>
  <c r="M3"/>
  <c r="S3" s="1"/>
  <c r="L3"/>
  <c r="L95" s="1"/>
  <c r="Y40" l="1"/>
  <c r="S40"/>
  <c r="S6"/>
  <c r="Y6"/>
  <c r="Y35"/>
  <c r="S35"/>
  <c r="Z14"/>
  <c r="Z40"/>
  <c r="S14"/>
  <c r="Y14"/>
  <c r="R95"/>
  <c r="Z35"/>
  <c r="S9"/>
  <c r="Y9"/>
  <c r="Z6"/>
  <c r="Z9"/>
  <c r="Y5"/>
  <c r="Z7"/>
  <c r="Y11"/>
  <c r="Z3"/>
  <c r="S4"/>
  <c r="Z8"/>
  <c r="S10"/>
  <c r="Z13"/>
  <c r="S15"/>
  <c r="Y17"/>
  <c r="Z18"/>
  <c r="S19"/>
  <c r="S95" s="1"/>
  <c r="Y21"/>
  <c r="Z22"/>
  <c r="S23"/>
  <c r="Y25"/>
  <c r="Z26"/>
  <c r="S27"/>
  <c r="Y29"/>
  <c r="Y30"/>
  <c r="Y31"/>
  <c r="Z32"/>
  <c r="S33"/>
  <c r="Y36"/>
  <c r="Z37"/>
  <c r="S38"/>
  <c r="Y41"/>
  <c r="Z42"/>
  <c r="S43"/>
  <c r="Y45"/>
  <c r="Z46"/>
  <c r="S47"/>
  <c r="Y49"/>
  <c r="Z50"/>
  <c r="S51"/>
  <c r="S52"/>
  <c r="Y54"/>
  <c r="Z55"/>
  <c r="S56"/>
  <c r="Y58"/>
  <c r="Z59"/>
  <c r="S60"/>
  <c r="Y62"/>
  <c r="Z63"/>
  <c r="S64"/>
  <c r="Y66"/>
  <c r="Z67"/>
  <c r="S68"/>
  <c r="Y70"/>
  <c r="Z71"/>
  <c r="S72"/>
  <c r="Y74"/>
  <c r="Z75"/>
  <c r="S76"/>
  <c r="S77"/>
  <c r="Y79"/>
  <c r="Z80"/>
  <c r="S81"/>
  <c r="Y83"/>
  <c r="Z84"/>
  <c r="S85"/>
  <c r="Y87"/>
  <c r="Z88"/>
  <c r="S89"/>
  <c r="Y91"/>
  <c r="Z92"/>
  <c r="S93"/>
  <c r="S94"/>
  <c r="N95"/>
  <c r="Y13"/>
  <c r="Y18"/>
  <c r="Y22"/>
  <c r="Y26"/>
  <c r="Y32"/>
  <c r="Y37"/>
  <c r="Y42"/>
  <c r="Y46"/>
  <c r="Y50"/>
  <c r="Y55"/>
  <c r="Y59"/>
  <c r="Y63"/>
  <c r="Y67"/>
  <c r="Y71"/>
  <c r="Y75"/>
  <c r="Y80"/>
  <c r="Y84"/>
  <c r="Y88"/>
  <c r="Y92"/>
  <c r="M95"/>
  <c r="Y8"/>
  <c r="S12"/>
  <c r="Z16"/>
  <c r="Z20"/>
  <c r="Z24"/>
  <c r="Z28"/>
  <c r="S30"/>
  <c r="S31"/>
  <c r="Z34"/>
  <c r="Z39"/>
  <c r="Z44"/>
  <c r="Z48"/>
  <c r="Z53"/>
  <c r="Z57"/>
  <c r="Z61"/>
  <c r="Z65"/>
  <c r="Z69"/>
  <c r="Z73"/>
  <c r="Z78"/>
  <c r="Z82"/>
  <c r="Z86"/>
  <c r="Z90"/>
  <c r="Y3"/>
  <c r="Y95" s="1"/>
  <c r="Z95" l="1"/>
</calcChain>
</file>

<file path=xl/sharedStrings.xml><?xml version="1.0" encoding="utf-8"?>
<sst xmlns="http://schemas.openxmlformats.org/spreadsheetml/2006/main" count="315" uniqueCount="315">
  <si>
    <t>nr inreg</t>
  </si>
  <si>
    <t>b</t>
  </si>
  <si>
    <t>nr contract</t>
  </si>
  <si>
    <t>denumire furnizor</t>
  </si>
  <si>
    <t>CUI</t>
  </si>
  <si>
    <t>SSZ 2023</t>
  </si>
  <si>
    <t>DRG IAN</t>
  </si>
  <si>
    <t>CHR IAN</t>
  </si>
  <si>
    <t>PAL IAN</t>
  </si>
  <si>
    <t>SSZ IAN</t>
  </si>
  <si>
    <t>SUPLIM SSZ IAN</t>
  </si>
  <si>
    <t>TOTAL IANUARIE</t>
  </si>
  <si>
    <t xml:space="preserve">DRG FEB </t>
  </si>
  <si>
    <t>CHR FEB</t>
  </si>
  <si>
    <t>PAL FEB</t>
  </si>
  <si>
    <t>SSZ FEB</t>
  </si>
  <si>
    <t>TOTAL FEBRUARIE</t>
  </si>
  <si>
    <t>TOTAL IAN-FEB</t>
  </si>
  <si>
    <t>DRG MAR</t>
  </si>
  <si>
    <t>CHR MAR</t>
  </si>
  <si>
    <t>PAL MAR</t>
  </si>
  <si>
    <t>SSZ MAR</t>
  </si>
  <si>
    <t>TOTAL MARTIE</t>
  </si>
  <si>
    <t>TRIM I 2024</t>
  </si>
  <si>
    <t>TOTAL CONTRACT</t>
  </si>
  <si>
    <t>B_01</t>
  </si>
  <si>
    <t>U0018/2023</t>
  </si>
  <si>
    <t>SPITALUL CLINIC "SF. MARIA" BUCUREȘTI</t>
  </si>
  <si>
    <t>B_05</t>
  </si>
  <si>
    <t>U0027/2023</t>
  </si>
  <si>
    <t>SPITALUL CLINIC DE URGENȚĂ PENTRU COPII "GRIGORE ALEXANDRESCU"</t>
  </si>
  <si>
    <t>B_38</t>
  </si>
  <si>
    <t>U0022/2023</t>
  </si>
  <si>
    <t>CENTRUL DE EVALUARE ȘI TRATAMENT AL TOXICODEPENDENȚILOR PENTRU TINERI  "SF. STELIAN"</t>
  </si>
  <si>
    <t>B_02</t>
  </si>
  <si>
    <t>U0049/2023</t>
  </si>
  <si>
    <t>SPITALUL CLINIC DE URGENȚĂ BUCUREȘTI</t>
  </si>
  <si>
    <t>B_04</t>
  </si>
  <si>
    <t>U0028/2023</t>
  </si>
  <si>
    <t>SPITALUL CLINIC DE NEFROLOGIE "DR. CAROL DAVILA" BUCUREȘTI</t>
  </si>
  <si>
    <t>B_03</t>
  </si>
  <si>
    <t>U0024/2023</t>
  </si>
  <si>
    <t>SPITALUL CLINIC DE URGENȚE ȘI CHIRURGIE PLASTICĂ, REPARATORIE ȘI ARSURI</t>
  </si>
  <si>
    <t>B_06</t>
  </si>
  <si>
    <t>U0041/2023</t>
  </si>
  <si>
    <t>SPITALUL CLINIC FILANTROPIA</t>
  </si>
  <si>
    <t>B_08</t>
  </si>
  <si>
    <t>U0047/2023</t>
  </si>
  <si>
    <t>SPITALUL CLINIC DE URGENȚE OFTALMOLOGICE BUCUREȘTI</t>
  </si>
  <si>
    <t>B_10</t>
  </si>
  <si>
    <t>U0012/2023</t>
  </si>
  <si>
    <t>INSTITUTUL NAȚIONAL DE GERIATRIE ȘI GERONTOLOGIE "ANA ASLAN"</t>
  </si>
  <si>
    <t>B_12</t>
  </si>
  <si>
    <t>U0037/2023</t>
  </si>
  <si>
    <t>INSTITUTUL DE ENDOCRINOLOGIE "DR.  C. I. PARHON" BUCUREȘTI</t>
  </si>
  <si>
    <t>B_13</t>
  </si>
  <si>
    <t>U0009/2023</t>
  </si>
  <si>
    <t>SPITALUL CLINIC "DR. I. CANTACUZINO" BUCUREȘTI</t>
  </si>
  <si>
    <t>B_21</t>
  </si>
  <si>
    <t>U0010/2023</t>
  </si>
  <si>
    <t>SPITALUL CLINIC DE URGENȚĂ "SF. PANTELIMON" BUCUREȘTI</t>
  </si>
  <si>
    <t>B_22</t>
  </si>
  <si>
    <t>U0039/2023</t>
  </si>
  <si>
    <t>SPITALUL CLINIC DE COPII "DR. V. GOMOIU"</t>
  </si>
  <si>
    <t>B_42</t>
  </si>
  <si>
    <t>U0040/2023</t>
  </si>
  <si>
    <t>SPITALUL CLINIC "NICOLAE MALAXA" BUCUREȘTI</t>
  </si>
  <si>
    <t>B_41</t>
  </si>
  <si>
    <t>U0043/2023</t>
  </si>
  <si>
    <t>CENTRUL METODOLOGIC DE REUMATOLOGIE "DR. ION STOIA" BUCUREȘTI</t>
  </si>
  <si>
    <t>B_19</t>
  </si>
  <si>
    <t>U0032/2023</t>
  </si>
  <si>
    <t>INSTITUTUL DE URGENŢĂ PENTRU BOLI CARDIOVASCULARE "PROF. DR. C. C.  ILIESCU" BUCUREȘTI</t>
  </si>
  <si>
    <t>B_16</t>
  </si>
  <si>
    <t>U0007/2023</t>
  </si>
  <si>
    <t>SPITALUL CLINIC COLENTINA</t>
  </si>
  <si>
    <t>B_18</t>
  </si>
  <si>
    <t>U0046/2023</t>
  </si>
  <si>
    <t>INSTITUTUL CLINIC FUNDENI</t>
  </si>
  <si>
    <t>B_14</t>
  </si>
  <si>
    <t>U0003/2023</t>
  </si>
  <si>
    <t>INSTITUTUL DE DIABET, NUTRIȚIE ȘI BOLI METABOLICE "DR. N. PAULESCU" BUCUREȘTI</t>
  </si>
  <si>
    <t>B_11</t>
  </si>
  <si>
    <t>U0004/2023</t>
  </si>
  <si>
    <t>INSTITUTUL ONCOLOGIC "PROF. DR. AL. TRESTIOREANU" BUCUREȘTI</t>
  </si>
  <si>
    <t>B_20</t>
  </si>
  <si>
    <t>U0029/2023</t>
  </si>
  <si>
    <t>INSTITUTUL NAȚIONAL PENTRU SĂNĂTATEA MAMEI ȘI COPILULUI "ALESSANDRESCU - RUSESCU"</t>
  </si>
  <si>
    <t>B_15</t>
  </si>
  <si>
    <t>U0042/2023</t>
  </si>
  <si>
    <t>SPITALUL CLINIC DE ORTOPEDIE-TRAUMATOLOGIE "FOIȘOR" BUCUREȘTI</t>
  </si>
  <si>
    <t>B_23</t>
  </si>
  <si>
    <t>U0035/2023</t>
  </si>
  <si>
    <t>SPITALUL CLINIC COLȚEA</t>
  </si>
  <si>
    <t>B_70</t>
  </si>
  <si>
    <t>U0050/2023</t>
  </si>
  <si>
    <t>INSTITUTUL NAȚIONAL DE RECUPERARE, MEDICINĂ FIZICĂ ȘI BALNEOCLIMATOLOGIE</t>
  </si>
  <si>
    <t>B_29</t>
  </si>
  <si>
    <t>U0008/2023</t>
  </si>
  <si>
    <t>SPITALUL CLINIC DE URGENȚĂ "SF.IOAN" BUCUREȘTI</t>
  </si>
  <si>
    <t>B_60</t>
  </si>
  <si>
    <t>U0045/2023</t>
  </si>
  <si>
    <t>SPITALUL DE BOLNAVI CRONICI ȘI GERIATRIE SF. LUCA</t>
  </si>
  <si>
    <t>B_28</t>
  </si>
  <si>
    <t>U0044/2023</t>
  </si>
  <si>
    <t>SPITALUL CLINIC DE URGENȚĂ PENTRU COPII "M.S.CURIE"</t>
  </si>
  <si>
    <t>B_35</t>
  </si>
  <si>
    <t>U0006/2023</t>
  </si>
  <si>
    <t>SPITALUL CLINIC DE URGENȚĂ "DR.BAGDASAR-ARSENI"</t>
  </si>
  <si>
    <t>B_36</t>
  </si>
  <si>
    <t>U0021/2023</t>
  </si>
  <si>
    <t>INSTITUTUL NAȚIONAL DE NEUROLOGIE ȘI BOLI NEUROVASCULARE BUCUREȘTI</t>
  </si>
  <si>
    <t>B_47</t>
  </si>
  <si>
    <t>U0002/2023</t>
  </si>
  <si>
    <t>INSTITUTUL DE PNEUMOLOGIE MARIUS NASTA</t>
  </si>
  <si>
    <t>B_31</t>
  </si>
  <si>
    <t>U0048/2023</t>
  </si>
  <si>
    <t>SPITALUL CLINIC "DR.THEODOR BURGHELE" BUCUREȘTI</t>
  </si>
  <si>
    <t>B_32</t>
  </si>
  <si>
    <t>U0014/2023</t>
  </si>
  <si>
    <t>INSTITUTUL DE FONOAUDIOLOGIE ȘI CHIRURGIE FUNCȚIONALĂ ORL "DR. HOCIOTĂ"</t>
  </si>
  <si>
    <t>B_33</t>
  </si>
  <si>
    <t>U0017/2023</t>
  </si>
  <si>
    <t>SPITALUL DE URGENȚĂ UNIVERSITAR BUCUREȘTI</t>
  </si>
  <si>
    <t>B_09</t>
  </si>
  <si>
    <t>U0033/2023</t>
  </si>
  <si>
    <t>SPITALUL CLINIC DE CHIRURGIE OMF "PROF. DR. DAN THEODORESCU" BUCUREȘTI</t>
  </si>
  <si>
    <t>B_34</t>
  </si>
  <si>
    <t>U0016/2023</t>
  </si>
  <si>
    <t>SPITALUL CLINIC DE OBSTETRICĂ-GINECOLOGIE "DR.PANAIT SÂRBU" BUCUREȘTI</t>
  </si>
  <si>
    <t>B_25</t>
  </si>
  <si>
    <t>U0025/2021</t>
  </si>
  <si>
    <t>SPITALUL CLINIC DE BOLI INFECȚIOASE ȘI BOLI TROPICALE "DR.V.BABEȘ" BUCUREȘTI</t>
  </si>
  <si>
    <t>B_27</t>
  </si>
  <si>
    <t>U0023/2023</t>
  </si>
  <si>
    <t>SPITALUL CLINIC DE PSIHIATRIE PROF. DR. "AL. OBREGIA"</t>
  </si>
  <si>
    <t>B_48</t>
  </si>
  <si>
    <t>U0005/2023</t>
  </si>
  <si>
    <t>INSTITUTUL DE BOLI INFECȚIOASE "Dr. MATEI BALȘ"</t>
  </si>
  <si>
    <t>B_40</t>
  </si>
  <si>
    <t>U0013/2023</t>
  </si>
  <si>
    <t>SPITALUL DE PNEUMOFTIZIOLOGIE "SF. ȘTEFAN"</t>
  </si>
  <si>
    <t>B_80</t>
  </si>
  <si>
    <t>U0051/2023</t>
  </si>
  <si>
    <t>SPITALUL UNIVERSITAR DE URGENȚĂ "ELIAS"</t>
  </si>
  <si>
    <t>B_90</t>
  </si>
  <si>
    <t>U0053/2023</t>
  </si>
  <si>
    <t>SPITALUL DE PSIHIATRIE  DR. "CONSTANTIN GORGOS"</t>
  </si>
  <si>
    <t>B_91</t>
  </si>
  <si>
    <t>U0054/2023</t>
  </si>
  <si>
    <t>CREȘTINĂ MEDICALĂ MUNPOSAN '94 SRL</t>
  </si>
  <si>
    <t>B_49</t>
  </si>
  <si>
    <t>U0056/2023</t>
  </si>
  <si>
    <t>C.N.M.R.N. "NICOLAE ROBĂNESCU"</t>
  </si>
  <si>
    <t>B_95</t>
  </si>
  <si>
    <t>U0057/2023</t>
  </si>
  <si>
    <t>EUROCLINIC HOSPITAL SA</t>
  </si>
  <si>
    <t>B_96</t>
  </si>
  <si>
    <t>U0059/2023</t>
  </si>
  <si>
    <t>MED LIFE SA</t>
  </si>
  <si>
    <t>B_99</t>
  </si>
  <si>
    <t>U0062/2023</t>
  </si>
  <si>
    <t>GRAL MEDICAL SRL</t>
  </si>
  <si>
    <t>B_103</t>
  </si>
  <si>
    <t>U0066/2023</t>
  </si>
  <si>
    <t>CENTRUL MEDICAL UNIREA SRL</t>
  </si>
  <si>
    <t>B_101</t>
  </si>
  <si>
    <t>U0064/2023</t>
  </si>
  <si>
    <t>TINOS CLINIC SRL</t>
  </si>
  <si>
    <t>B_109</t>
  </si>
  <si>
    <t>U0071/2023</t>
  </si>
  <si>
    <t>FOCUS LAB PLUS S.R.L.</t>
  </si>
  <si>
    <t>B_110</t>
  </si>
  <si>
    <t>U0069/2023</t>
  </si>
  <si>
    <t>ANGIOMEDICA - NOI ȘTIM CE AI PE INIMĂ SRL</t>
  </si>
  <si>
    <t>B_111</t>
  </si>
  <si>
    <t>U0070/2023</t>
  </si>
  <si>
    <t>CLINICA NEWMEDICS SRL</t>
  </si>
  <si>
    <t>B_112</t>
  </si>
  <si>
    <t>U0072/2023</t>
  </si>
  <si>
    <t>AFFIDEA ROMANIA SRL</t>
  </si>
  <si>
    <t>B_113</t>
  </si>
  <si>
    <t>U0074/2023</t>
  </si>
  <si>
    <t>DELTA HEALTH CARE SRL</t>
  </si>
  <si>
    <t>B_116</t>
  </si>
  <si>
    <t>U0073/2023</t>
  </si>
  <si>
    <t>SANADOR SRL</t>
  </si>
  <si>
    <t>B_117</t>
  </si>
  <si>
    <t>U0079/2023</t>
  </si>
  <si>
    <t>SANAMED HOSPITAL SRL</t>
  </si>
  <si>
    <t>B_114</t>
  </si>
  <si>
    <t>U0078/2023</t>
  </si>
  <si>
    <t>CLINICA MEDICALĂ HIPOCRAT 2000 SRL</t>
  </si>
  <si>
    <t>B_118</t>
  </si>
  <si>
    <t>U0080/2023</t>
  </si>
  <si>
    <t>WEST EYE HOSPITAL SRL</t>
  </si>
  <si>
    <t>B_124</t>
  </si>
  <si>
    <t>U0059BIS/2023</t>
  </si>
  <si>
    <t>MEDLIFE SA BUCUREȘTI - SUCURSALA BUCUREȘTI</t>
  </si>
  <si>
    <t>B_122</t>
  </si>
  <si>
    <t>U0082/2023</t>
  </si>
  <si>
    <t>MEDICOVER SRL</t>
  </si>
  <si>
    <t>B_128</t>
  </si>
  <si>
    <t>U0086/2023</t>
  </si>
  <si>
    <t>MEDICOVER HOSPITALS SRL</t>
  </si>
  <si>
    <t>B_130</t>
  </si>
  <si>
    <t>U0087/2023</t>
  </si>
  <si>
    <t>LAURUS MEDICAL SRL</t>
  </si>
  <si>
    <t>T_02</t>
  </si>
  <si>
    <t>U0084/2023</t>
  </si>
  <si>
    <t>SPITALUL UNIVERSITAR CF WITING</t>
  </si>
  <si>
    <t>T_01</t>
  </si>
  <si>
    <t>U0083/2023</t>
  </si>
  <si>
    <t>SPITALUL CLINIC CF2 BUCUREȘTI</t>
  </si>
  <si>
    <t>B_126</t>
  </si>
  <si>
    <t>U0088/2023</t>
  </si>
  <si>
    <t>FUNDAȚIA BUCURIA AJUTORULUI</t>
  </si>
  <si>
    <t>B_129</t>
  </si>
  <si>
    <t>U0085/2023</t>
  </si>
  <si>
    <t>POLICLINICO DI MONZA</t>
  </si>
  <si>
    <t>B_136</t>
  </si>
  <si>
    <t>U0096/2023</t>
  </si>
  <si>
    <t>PROMED SYSTEM SRL</t>
  </si>
  <si>
    <t>B_140</t>
  </si>
  <si>
    <t>U0100/2023</t>
  </si>
  <si>
    <t>FUNDAȚIA DR. V. BABEȘ</t>
  </si>
  <si>
    <t>B_133</t>
  </si>
  <si>
    <t>U0093/2021</t>
  </si>
  <si>
    <t>CENTRUL MEDICAL OVERMED SRL</t>
  </si>
  <si>
    <t>B_138</t>
  </si>
  <si>
    <t>U0098/2023</t>
  </si>
  <si>
    <t>MNT HEALTHCARE SRL</t>
  </si>
  <si>
    <t>B_131</t>
  </si>
  <si>
    <t>U0091/2023</t>
  </si>
  <si>
    <t>BAU M.A.N. CONSTRUCT SRL</t>
  </si>
  <si>
    <t>B_132</t>
  </si>
  <si>
    <t>U0092/2023</t>
  </si>
  <si>
    <t>IMUNOCLASS SRL</t>
  </si>
  <si>
    <t>B_134</t>
  </si>
  <si>
    <t>U0094/2023</t>
  </si>
  <si>
    <t>NUTRILIFE SRL</t>
  </si>
  <si>
    <t>B_146</t>
  </si>
  <si>
    <t>U0106/2023</t>
  </si>
  <si>
    <t>SAPIENS MEDICAL SRL</t>
  </si>
  <si>
    <t>B_147</t>
  </si>
  <si>
    <t>U0107/2023</t>
  </si>
  <si>
    <t>FUNDAȚIA HOSPICE CASA SPERANȚEI</t>
  </si>
  <si>
    <t>B_150</t>
  </si>
  <si>
    <t>U0109/2023</t>
  </si>
  <si>
    <t>CENTRUL DE DIAGNOSTIC ȘI TRATAMENT PROVITA SA</t>
  </si>
  <si>
    <t>B_149</t>
  </si>
  <si>
    <t>U0108/2023</t>
  </si>
  <si>
    <t>ASOCIAȚIA CENTRUL DE ÎNGRIJIRE CASA SUTER</t>
  </si>
  <si>
    <t>B_153</t>
  </si>
  <si>
    <t>U0111/2023</t>
  </si>
  <si>
    <t>VICTORIA MEDICAL CENTER SRL</t>
  </si>
  <si>
    <t>b_152</t>
  </si>
  <si>
    <t>Eligon</t>
  </si>
  <si>
    <t>B_156</t>
  </si>
  <si>
    <t>U0115/2023</t>
  </si>
  <si>
    <t>LOTUS MED S.R.L.</t>
  </si>
  <si>
    <t>B_158</t>
  </si>
  <si>
    <t>U0117/2023</t>
  </si>
  <si>
    <t>AIS CLINCS&amp;HOSPITAL SRL</t>
  </si>
  <si>
    <t>B_159</t>
  </si>
  <si>
    <t>U0118/2023</t>
  </si>
  <si>
    <t>INFOSAN SRL</t>
  </si>
  <si>
    <t>B_160</t>
  </si>
  <si>
    <t>U0119/2023</t>
  </si>
  <si>
    <t>MEDICAL CITY BLUE SRL</t>
  </si>
  <si>
    <t>B_161</t>
  </si>
  <si>
    <t>U0120/2023</t>
  </si>
  <si>
    <t>MEDEUROPA SRL</t>
  </si>
  <si>
    <t>B_167</t>
  </si>
  <si>
    <t>U0126/2023</t>
  </si>
  <si>
    <t>SPITALUL DE ONCOLOGIE MONZA</t>
  </si>
  <si>
    <t>B_164</t>
  </si>
  <si>
    <t>U0123/2023</t>
  </si>
  <si>
    <t>INTERCARDIOCLINIQUE SRL</t>
  </si>
  <si>
    <t>B_165</t>
  </si>
  <si>
    <t>U0124/2023</t>
  </si>
  <si>
    <t>DIAMEDICA SRL</t>
  </si>
  <si>
    <t>B_162</t>
  </si>
  <si>
    <t>U0121/2023</t>
  </si>
  <si>
    <t>DIGESTMED SRL</t>
  </si>
  <si>
    <t>B_163</t>
  </si>
  <si>
    <t>U0122/2023</t>
  </si>
  <si>
    <t>REVERA ASSISTED SRL</t>
  </si>
  <si>
    <t>B_166</t>
  </si>
  <si>
    <t>U0125/2023</t>
  </si>
  <si>
    <t>IMUNOMEDICA PROVITA SRL</t>
  </si>
  <si>
    <t>B_97</t>
  </si>
  <si>
    <t>U0060/2023</t>
  </si>
  <si>
    <t>SFANTA LUCIA</t>
  </si>
  <si>
    <t>B_168</t>
  </si>
  <si>
    <t>U0127/2023</t>
  </si>
  <si>
    <t>DONNA ONCOLOGY SRL</t>
  </si>
  <si>
    <t>B_169</t>
  </si>
  <si>
    <t>U0128/2023</t>
  </si>
  <si>
    <t>MONZA ARES SRL</t>
  </si>
  <si>
    <t>TOTAL</t>
  </si>
  <si>
    <t>FILA AN 2024</t>
  </si>
  <si>
    <t xml:space="preserve">DISPONIBIL NEW MEDICS </t>
  </si>
  <si>
    <t>FEBRUARIE</t>
  </si>
  <si>
    <t>LIMITA IAN 2024</t>
  </si>
  <si>
    <t>rezerva 5% IAN 2024</t>
  </si>
  <si>
    <t xml:space="preserve"> FILANTROPIA IAN 2024</t>
  </si>
  <si>
    <t xml:space="preserve"> ALOCAT IAN 2024</t>
  </si>
  <si>
    <t>LIMITA FEB 2024</t>
  </si>
  <si>
    <t xml:space="preserve"> FILANTROPIA FEB 2024</t>
  </si>
  <si>
    <t>ALOCAT FEB 2024</t>
  </si>
  <si>
    <t>ALOCAT SSZ REG SEM II 2023</t>
  </si>
  <si>
    <t>ALOCAT SSZ IAN 2024</t>
  </si>
  <si>
    <t xml:space="preserve">TOTAL ALOCAT FEBRUARIE </t>
  </si>
  <si>
    <t>DILSPONIBIL FEB 2024</t>
  </si>
</sst>
</file>

<file path=xl/styles.xml><?xml version="1.0" encoding="utf-8"?>
<styleSheet xmlns="http://schemas.openxmlformats.org/spreadsheetml/2006/main">
  <numFmts count="2">
    <numFmt numFmtId="43" formatCode="_-* #,##0.00\ _l_e_i_-;\-* #,##0.00\ _l_e_i_-;_-* &quot;-&quot;??\ _l_e_i_-;_-@_-"/>
    <numFmt numFmtId="164" formatCode="_(* #,##0.00_);_(* \(#,##0.00\);_(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  <scheme val="minor"/>
    </font>
    <font>
      <sz val="11"/>
      <color theme="1"/>
      <name val="Times New Roman"/>
      <family val="1"/>
    </font>
    <font>
      <sz val="10"/>
      <name val="Arial"/>
      <family val="2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0" borderId="0"/>
  </cellStyleXfs>
  <cellXfs count="77">
    <xf numFmtId="0" fontId="0" fillId="0" borderId="0" xfId="0"/>
    <xf numFmtId="0" fontId="0" fillId="4" borderId="0" xfId="0" applyFill="1"/>
    <xf numFmtId="0" fontId="4" fillId="4" borderId="1" xfId="0" applyFont="1" applyFill="1" applyBorder="1"/>
    <xf numFmtId="0" fontId="4" fillId="4" borderId="1" xfId="0" applyFont="1" applyFill="1" applyBorder="1" applyAlignment="1">
      <alignment horizontal="right"/>
    </xf>
    <xf numFmtId="43" fontId="4" fillId="5" borderId="1" xfId="1" applyFont="1" applyFill="1" applyBorder="1" applyAlignment="1">
      <alignment horizontal="right"/>
    </xf>
    <xf numFmtId="0" fontId="0" fillId="4" borderId="1" xfId="0" applyFill="1" applyBorder="1"/>
    <xf numFmtId="0" fontId="5" fillId="5" borderId="1" xfId="0" applyFont="1" applyFill="1" applyBorder="1"/>
    <xf numFmtId="0" fontId="5" fillId="4" borderId="1" xfId="0" applyFont="1" applyFill="1" applyBorder="1"/>
    <xf numFmtId="43" fontId="0" fillId="4" borderId="1" xfId="1" applyFont="1" applyFill="1" applyBorder="1"/>
    <xf numFmtId="43" fontId="5" fillId="4" borderId="1" xfId="1" applyFont="1" applyFill="1" applyBorder="1"/>
    <xf numFmtId="0" fontId="6" fillId="4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right" vertical="center"/>
    </xf>
    <xf numFmtId="43" fontId="7" fillId="5" borderId="1" xfId="1" applyFont="1" applyFill="1" applyBorder="1" applyAlignment="1">
      <alignment horizontal="right" vertical="center"/>
    </xf>
    <xf numFmtId="43" fontId="0" fillId="4" borderId="1" xfId="0" applyNumberFormat="1" applyFill="1" applyBorder="1"/>
    <xf numFmtId="43" fontId="5" fillId="5" borderId="1" xfId="0" applyNumberFormat="1" applyFont="1" applyFill="1" applyBorder="1"/>
    <xf numFmtId="43" fontId="5" fillId="4" borderId="1" xfId="0" applyNumberFormat="1" applyFont="1" applyFill="1" applyBorder="1"/>
    <xf numFmtId="0" fontId="6" fillId="4" borderId="1" xfId="0" applyFont="1" applyFill="1" applyBorder="1" applyAlignment="1">
      <alignment vertical="center" wrapText="1"/>
    </xf>
    <xf numFmtId="0" fontId="6" fillId="4" borderId="1" xfId="2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right" vertical="center"/>
    </xf>
    <xf numFmtId="43" fontId="0" fillId="5" borderId="1" xfId="0" applyNumberFormat="1" applyFill="1" applyBorder="1"/>
    <xf numFmtId="43" fontId="0" fillId="5" borderId="1" xfId="1" applyFont="1" applyFill="1" applyBorder="1"/>
    <xf numFmtId="0" fontId="0" fillId="5" borderId="0" xfId="0" applyFill="1"/>
    <xf numFmtId="0" fontId="6" fillId="4" borderId="3" xfId="0" applyFont="1" applyFill="1" applyBorder="1" applyAlignment="1">
      <alignment vertical="center" wrapText="1"/>
    </xf>
    <xf numFmtId="0" fontId="6" fillId="4" borderId="3" xfId="0" applyFont="1" applyFill="1" applyBorder="1" applyAlignment="1">
      <alignment horizontal="right" vertical="center"/>
    </xf>
    <xf numFmtId="0" fontId="6" fillId="4" borderId="0" xfId="0" applyFont="1" applyFill="1" applyAlignment="1">
      <alignment vertical="center" wrapText="1"/>
    </xf>
    <xf numFmtId="0" fontId="6" fillId="4" borderId="1" xfId="0" applyFont="1" applyFill="1" applyBorder="1" applyAlignment="1">
      <alignment horizontal="right" vertical="center" wrapText="1"/>
    </xf>
    <xf numFmtId="0" fontId="6" fillId="4" borderId="0" xfId="0" applyFont="1" applyFill="1" applyAlignment="1">
      <alignment horizontal="right" vertical="center"/>
    </xf>
    <xf numFmtId="0" fontId="6" fillId="4" borderId="1" xfId="0" applyFont="1" applyFill="1" applyBorder="1" applyAlignment="1">
      <alignment horizontal="left" vertical="center" wrapText="1"/>
    </xf>
    <xf numFmtId="0" fontId="6" fillId="4" borderId="1" xfId="3" applyFont="1" applyFill="1" applyBorder="1" applyAlignment="1">
      <alignment horizontal="center" vertical="center"/>
    </xf>
    <xf numFmtId="0" fontId="6" fillId="4" borderId="4" xfId="0" applyFont="1" applyFill="1" applyBorder="1" applyAlignment="1">
      <alignment vertical="center" wrapText="1"/>
    </xf>
    <xf numFmtId="0" fontId="8" fillId="4" borderId="1" xfId="0" applyFont="1" applyFill="1" applyBorder="1"/>
    <xf numFmtId="0" fontId="8" fillId="4" borderId="1" xfId="0" applyFont="1" applyFill="1" applyBorder="1" applyAlignment="1">
      <alignment horizontal="right"/>
    </xf>
    <xf numFmtId="49" fontId="6" fillId="4" borderId="1" xfId="0" applyNumberFormat="1" applyFont="1" applyFill="1" applyBorder="1" applyAlignment="1">
      <alignment horizontal="center" vertical="center"/>
    </xf>
    <xf numFmtId="49" fontId="6" fillId="4" borderId="1" xfId="2" applyNumberFormat="1" applyFont="1" applyFill="1" applyBorder="1" applyAlignment="1">
      <alignment horizontal="center" vertical="center"/>
    </xf>
    <xf numFmtId="0" fontId="6" fillId="4" borderId="1" xfId="3" applyFont="1" applyFill="1" applyBorder="1" applyAlignment="1">
      <alignment vertical="center" wrapText="1"/>
    </xf>
    <xf numFmtId="0" fontId="5" fillId="4" borderId="0" xfId="0" applyFont="1" applyFill="1"/>
    <xf numFmtId="0" fontId="9" fillId="4" borderId="1" xfId="0" applyFont="1" applyFill="1" applyBorder="1" applyAlignment="1">
      <alignment horizontal="center"/>
    </xf>
    <xf numFmtId="0" fontId="9" fillId="4" borderId="1" xfId="0" applyFont="1" applyFill="1" applyBorder="1"/>
    <xf numFmtId="0" fontId="9" fillId="4" borderId="1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vertical="center" wrapText="1"/>
    </xf>
    <xf numFmtId="2" fontId="11" fillId="4" borderId="1" xfId="4" applyNumberFormat="1" applyFont="1" applyFill="1" applyBorder="1" applyAlignment="1">
      <alignment horizontal="left" vertical="center" wrapText="1"/>
    </xf>
    <xf numFmtId="2" fontId="11" fillId="4" borderId="1" xfId="4" applyNumberFormat="1" applyFont="1" applyFill="1" applyBorder="1" applyAlignment="1">
      <alignment horizontal="right" vertical="center" wrapText="1"/>
    </xf>
    <xf numFmtId="43" fontId="12" fillId="5" borderId="1" xfId="1" applyFont="1" applyFill="1" applyBorder="1" applyAlignment="1">
      <alignment horizontal="right" vertical="center" wrapText="1"/>
    </xf>
    <xf numFmtId="0" fontId="8" fillId="4" borderId="0" xfId="0" applyFont="1" applyFill="1"/>
    <xf numFmtId="0" fontId="8" fillId="4" borderId="0" xfId="0" applyFont="1" applyFill="1" applyAlignment="1">
      <alignment horizontal="right"/>
    </xf>
    <xf numFmtId="43" fontId="4" fillId="5" borderId="0" xfId="1" applyFont="1" applyFill="1" applyAlignment="1">
      <alignment horizontal="right"/>
    </xf>
    <xf numFmtId="4" fontId="5" fillId="5" borderId="0" xfId="0" applyNumberFormat="1" applyFont="1" applyFill="1"/>
    <xf numFmtId="4" fontId="0" fillId="4" borderId="0" xfId="0" applyNumberFormat="1" applyFill="1"/>
    <xf numFmtId="43" fontId="5" fillId="4" borderId="0" xfId="0" applyNumberFormat="1" applyFont="1" applyFill="1"/>
    <xf numFmtId="43" fontId="0" fillId="4" borderId="0" xfId="1" applyFont="1" applyFill="1"/>
    <xf numFmtId="43" fontId="5" fillId="5" borderId="0" xfId="0" applyNumberFormat="1" applyFont="1" applyFill="1"/>
    <xf numFmtId="43" fontId="0" fillId="4" borderId="0" xfId="0" applyNumberFormat="1" applyFill="1"/>
    <xf numFmtId="43" fontId="8" fillId="4" borderId="2" xfId="1" applyFont="1" applyFill="1" applyBorder="1" applyAlignment="1">
      <alignment horizontal="right"/>
    </xf>
    <xf numFmtId="43" fontId="4" fillId="5" borderId="2" xfId="1" applyFont="1" applyFill="1" applyBorder="1" applyAlignment="1">
      <alignment horizontal="right"/>
    </xf>
    <xf numFmtId="164" fontId="13" fillId="4" borderId="1" xfId="5" applyFont="1" applyFill="1" applyBorder="1"/>
    <xf numFmtId="164" fontId="0" fillId="4" borderId="0" xfId="5" applyFont="1" applyFill="1"/>
    <xf numFmtId="164" fontId="14" fillId="4" borderId="0" xfId="5" applyFont="1" applyFill="1"/>
    <xf numFmtId="164" fontId="13" fillId="5" borderId="0" xfId="5" applyFont="1" applyFill="1"/>
    <xf numFmtId="164" fontId="13" fillId="4" borderId="0" xfId="5" applyFont="1" applyFill="1"/>
    <xf numFmtId="164" fontId="5" fillId="4" borderId="0" xfId="5" applyFont="1" applyFill="1"/>
    <xf numFmtId="0" fontId="14" fillId="4" borderId="1" xfId="0" applyFont="1" applyFill="1" applyBorder="1"/>
    <xf numFmtId="43" fontId="14" fillId="4" borderId="2" xfId="1" applyFont="1" applyFill="1" applyBorder="1" applyAlignment="1">
      <alignment horizontal="right"/>
    </xf>
    <xf numFmtId="43" fontId="13" fillId="5" borderId="2" xfId="1" applyFont="1" applyFill="1" applyBorder="1" applyAlignment="1">
      <alignment horizontal="right"/>
    </xf>
    <xf numFmtId="164" fontId="5" fillId="5" borderId="0" xfId="5" applyFont="1" applyFill="1"/>
    <xf numFmtId="164" fontId="0" fillId="4" borderId="1" xfId="5" applyFont="1" applyFill="1" applyBorder="1"/>
    <xf numFmtId="164" fontId="5" fillId="4" borderId="1" xfId="5" applyFont="1" applyFill="1" applyBorder="1"/>
    <xf numFmtId="0" fontId="15" fillId="4" borderId="1" xfId="0" applyFont="1" applyFill="1" applyBorder="1"/>
    <xf numFmtId="43" fontId="15" fillId="4" borderId="2" xfId="1" applyFont="1" applyFill="1" applyBorder="1" applyAlignment="1">
      <alignment horizontal="right"/>
    </xf>
    <xf numFmtId="43" fontId="16" fillId="5" borderId="2" xfId="1" applyFont="1" applyFill="1" applyBorder="1" applyAlignment="1">
      <alignment horizontal="right"/>
    </xf>
    <xf numFmtId="164" fontId="16" fillId="4" borderId="1" xfId="5" applyFont="1" applyFill="1" applyBorder="1"/>
    <xf numFmtId="0" fontId="5" fillId="5" borderId="0" xfId="0" applyFont="1" applyFill="1"/>
    <xf numFmtId="164" fontId="0" fillId="4" borderId="0" xfId="0" applyNumberFormat="1" applyFill="1"/>
  </cellXfs>
  <cellStyles count="8">
    <cellStyle name="Bad" xfId="3" builtinId="27"/>
    <cellStyle name="Comma" xfId="1" builtinId="3"/>
    <cellStyle name="Comma 2" xfId="5"/>
    <cellStyle name="Comma 3" xfId="6"/>
    <cellStyle name="Good" xfId="2" builtinId="26"/>
    <cellStyle name="Normal" xfId="0" builtinId="0"/>
    <cellStyle name="Normal 2 2" xfId="4"/>
    <cellStyle name="Normal 3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Z112"/>
  <sheetViews>
    <sheetView tabSelected="1" workbookViewId="0">
      <pane xSplit="4" ySplit="2" topLeftCell="E3" activePane="bottomRight" state="frozen"/>
      <selection pane="topRight" activeCell="C1" sqref="C1"/>
      <selection pane="bottomLeft" activeCell="A7" sqref="A7"/>
      <selection pane="bottomRight" activeCell="F13" sqref="F13"/>
    </sheetView>
  </sheetViews>
  <sheetFormatPr defaultRowHeight="15"/>
  <cols>
    <col min="1" max="1" width="7.5703125" style="1" customWidth="1"/>
    <col min="2" max="2" width="11.140625" style="1" bestFit="1" customWidth="1"/>
    <col min="3" max="3" width="11.140625" style="48" bestFit="1" customWidth="1"/>
    <col min="4" max="4" width="47.85546875" style="48" customWidth="1"/>
    <col min="5" max="5" width="10.42578125" style="49" customWidth="1"/>
    <col min="6" max="6" width="22" style="50" customWidth="1"/>
    <col min="7" max="7" width="18.140625" style="1" customWidth="1"/>
    <col min="8" max="8" width="18.140625" style="1" bestFit="1" customWidth="1"/>
    <col min="9" max="9" width="15.85546875" style="1" customWidth="1"/>
    <col min="10" max="10" width="20.42578125" style="1" customWidth="1"/>
    <col min="11" max="12" width="20.42578125" style="75" customWidth="1"/>
    <col min="13" max="13" width="20.28515625" style="38" customWidth="1"/>
    <col min="14" max="14" width="19.42578125" style="1" customWidth="1"/>
    <col min="15" max="17" width="17" style="1" customWidth="1"/>
    <col min="18" max="18" width="18.7109375" style="1" customWidth="1"/>
    <col min="19" max="19" width="18.140625" style="38" bestFit="1" customWidth="1"/>
    <col min="20" max="20" width="18.140625" style="54" bestFit="1" customWidth="1"/>
    <col min="21" max="21" width="17" style="54" bestFit="1" customWidth="1"/>
    <col min="22" max="22" width="16" style="54" bestFit="1" customWidth="1"/>
    <col min="23" max="23" width="17" style="54" bestFit="1" customWidth="1"/>
    <col min="24" max="24" width="18.140625" style="54" bestFit="1" customWidth="1"/>
    <col min="25" max="26" width="18.140625" style="54" customWidth="1"/>
    <col min="27" max="16384" width="9.140625" style="1"/>
  </cols>
  <sheetData>
    <row r="2" spans="1:26">
      <c r="A2" s="1" t="s">
        <v>0</v>
      </c>
      <c r="B2" s="1" t="s">
        <v>1</v>
      </c>
      <c r="C2" s="2" t="s">
        <v>2</v>
      </c>
      <c r="D2" s="2" t="s">
        <v>3</v>
      </c>
      <c r="E2" s="3" t="s">
        <v>4</v>
      </c>
      <c r="F2" s="4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6" t="s">
        <v>10</v>
      </c>
      <c r="L2" s="6"/>
      <c r="M2" s="7" t="s">
        <v>11</v>
      </c>
      <c r="N2" s="5" t="s">
        <v>12</v>
      </c>
      <c r="O2" s="5" t="s">
        <v>13</v>
      </c>
      <c r="P2" s="5" t="s">
        <v>14</v>
      </c>
      <c r="Q2" s="5" t="s">
        <v>15</v>
      </c>
      <c r="R2" s="5" t="s">
        <v>16</v>
      </c>
      <c r="S2" s="7" t="s">
        <v>17</v>
      </c>
      <c r="T2" s="8" t="s">
        <v>18</v>
      </c>
      <c r="U2" s="8" t="s">
        <v>19</v>
      </c>
      <c r="V2" s="8" t="s">
        <v>20</v>
      </c>
      <c r="W2" s="8" t="s">
        <v>21</v>
      </c>
      <c r="X2" s="8" t="s">
        <v>22</v>
      </c>
      <c r="Y2" s="8" t="s">
        <v>23</v>
      </c>
      <c r="Z2" s="9" t="s">
        <v>24</v>
      </c>
    </row>
    <row r="3" spans="1:26">
      <c r="A3" s="10">
        <v>15</v>
      </c>
      <c r="B3" s="10" t="s">
        <v>25</v>
      </c>
      <c r="C3" s="10" t="s">
        <v>26</v>
      </c>
      <c r="D3" s="11" t="s">
        <v>27</v>
      </c>
      <c r="E3" s="12">
        <v>4382558</v>
      </c>
      <c r="F3" s="13">
        <v>0</v>
      </c>
      <c r="G3" s="14">
        <v>3803358.36</v>
      </c>
      <c r="H3" s="14">
        <v>0</v>
      </c>
      <c r="I3" s="14">
        <v>0</v>
      </c>
      <c r="J3" s="14">
        <v>274446.37</v>
      </c>
      <c r="K3" s="15">
        <v>10561.63</v>
      </c>
      <c r="L3" s="15">
        <f>+J3+K3</f>
        <v>285008</v>
      </c>
      <c r="M3" s="16">
        <f>+G3+H3+I3+J3+K3</f>
        <v>4088366.36</v>
      </c>
      <c r="N3" s="14">
        <v>3803358.36</v>
      </c>
      <c r="O3" s="14">
        <v>0</v>
      </c>
      <c r="P3" s="14">
        <v>0</v>
      </c>
      <c r="Q3" s="14">
        <v>274446.37</v>
      </c>
      <c r="R3" s="14">
        <f>+N3+O3+P3+Q3</f>
        <v>4077804.73</v>
      </c>
      <c r="S3" s="16">
        <f t="shared" ref="S3:S66" si="0">+F3+M3+R3</f>
        <v>8166171.0899999999</v>
      </c>
      <c r="T3" s="8">
        <v>3803358.36</v>
      </c>
      <c r="U3" s="8">
        <v>0</v>
      </c>
      <c r="V3" s="8">
        <v>0</v>
      </c>
      <c r="W3" s="8">
        <v>274446.37</v>
      </c>
      <c r="X3" s="8">
        <f>+T3+U3+V3+W3</f>
        <v>4077804.73</v>
      </c>
      <c r="Y3" s="8">
        <f>+M3+R3+X3</f>
        <v>12243975.82</v>
      </c>
      <c r="Z3" s="9">
        <f>+F3+M3+R3+X3</f>
        <v>12243975.82</v>
      </c>
    </row>
    <row r="4" spans="1:26" ht="30">
      <c r="A4" s="10">
        <v>21</v>
      </c>
      <c r="B4" s="10" t="s">
        <v>28</v>
      </c>
      <c r="C4" s="10" t="s">
        <v>29</v>
      </c>
      <c r="D4" s="11" t="s">
        <v>30</v>
      </c>
      <c r="E4" s="12">
        <v>4284134</v>
      </c>
      <c r="F4" s="13">
        <v>518836.12</v>
      </c>
      <c r="G4" s="14">
        <v>4714239.8899999997</v>
      </c>
      <c r="H4" s="14">
        <v>0</v>
      </c>
      <c r="I4" s="14">
        <v>0</v>
      </c>
      <c r="J4" s="14">
        <v>533251.16</v>
      </c>
      <c r="K4" s="15">
        <v>370456.84</v>
      </c>
      <c r="L4" s="15">
        <f t="shared" ref="L4:L67" si="1">+J4+K4</f>
        <v>903708</v>
      </c>
      <c r="M4" s="16">
        <f t="shared" ref="M4:M67" si="2">+G4+H4+I4+J4+K4</f>
        <v>5617947.8899999997</v>
      </c>
      <c r="N4" s="14">
        <v>4714239.8899999997</v>
      </c>
      <c r="O4" s="14">
        <v>0</v>
      </c>
      <c r="P4" s="14">
        <v>0</v>
      </c>
      <c r="Q4" s="14">
        <v>533251.16</v>
      </c>
      <c r="R4" s="14">
        <f t="shared" ref="R4:R67" si="3">+N4+O4+P4+Q4</f>
        <v>5247491.05</v>
      </c>
      <c r="S4" s="16">
        <f t="shared" si="0"/>
        <v>11384275.059999999</v>
      </c>
      <c r="T4" s="8">
        <v>4714239.8899999997</v>
      </c>
      <c r="U4" s="8">
        <v>0</v>
      </c>
      <c r="V4" s="8">
        <v>0</v>
      </c>
      <c r="W4" s="8">
        <v>533251.16</v>
      </c>
      <c r="X4" s="8">
        <f t="shared" ref="X4:X67" si="4">+T4+U4+V4+W4</f>
        <v>5247491.05</v>
      </c>
      <c r="Y4" s="8">
        <f t="shared" ref="Y4:Y67" si="5">+M4+R4+X4</f>
        <v>16112929.989999998</v>
      </c>
      <c r="Z4" s="9">
        <f t="shared" ref="Z4:Z67" si="6">+F4+M4+R4+X4</f>
        <v>16631766.109999999</v>
      </c>
    </row>
    <row r="5" spans="1:26" ht="45">
      <c r="A5" s="10">
        <v>17</v>
      </c>
      <c r="B5" s="10" t="s">
        <v>31</v>
      </c>
      <c r="C5" s="10" t="s">
        <v>32</v>
      </c>
      <c r="D5" s="11" t="s">
        <v>33</v>
      </c>
      <c r="E5" s="12">
        <v>4364632</v>
      </c>
      <c r="F5" s="13">
        <v>0</v>
      </c>
      <c r="G5" s="14">
        <v>256524.97</v>
      </c>
      <c r="H5" s="14">
        <v>0</v>
      </c>
      <c r="I5" s="14">
        <v>0</v>
      </c>
      <c r="J5" s="14">
        <v>174362.1</v>
      </c>
      <c r="K5" s="15">
        <v>0</v>
      </c>
      <c r="L5" s="15">
        <f t="shared" si="1"/>
        <v>174362.1</v>
      </c>
      <c r="M5" s="16">
        <f t="shared" si="2"/>
        <v>430887.07</v>
      </c>
      <c r="N5" s="14">
        <v>256524.97</v>
      </c>
      <c r="O5" s="14">
        <v>0</v>
      </c>
      <c r="P5" s="14">
        <v>0</v>
      </c>
      <c r="Q5" s="14">
        <v>174362.1</v>
      </c>
      <c r="R5" s="14">
        <f t="shared" si="3"/>
        <v>430887.07</v>
      </c>
      <c r="S5" s="16">
        <f t="shared" si="0"/>
        <v>861774.14</v>
      </c>
      <c r="T5" s="8">
        <v>256524.97</v>
      </c>
      <c r="U5" s="8">
        <v>0</v>
      </c>
      <c r="V5" s="8">
        <v>0</v>
      </c>
      <c r="W5" s="8">
        <v>174362.1</v>
      </c>
      <c r="X5" s="8">
        <f t="shared" si="4"/>
        <v>430887.07</v>
      </c>
      <c r="Y5" s="8">
        <f t="shared" si="5"/>
        <v>1292661.21</v>
      </c>
      <c r="Z5" s="9">
        <f t="shared" si="6"/>
        <v>1292661.21</v>
      </c>
    </row>
    <row r="6" spans="1:26">
      <c r="A6" s="10">
        <v>38</v>
      </c>
      <c r="B6" s="10" t="s">
        <v>34</v>
      </c>
      <c r="C6" s="10" t="s">
        <v>35</v>
      </c>
      <c r="D6" s="17" t="s">
        <v>36</v>
      </c>
      <c r="E6" s="12">
        <v>4505332</v>
      </c>
      <c r="F6" s="13">
        <v>0</v>
      </c>
      <c r="G6" s="14">
        <v>10998587.970000001</v>
      </c>
      <c r="H6" s="14">
        <v>0</v>
      </c>
      <c r="I6" s="14">
        <v>0</v>
      </c>
      <c r="J6" s="14">
        <v>110416.05</v>
      </c>
      <c r="K6" s="15">
        <v>0</v>
      </c>
      <c r="L6" s="15">
        <f t="shared" si="1"/>
        <v>110416.05</v>
      </c>
      <c r="M6" s="16">
        <f t="shared" si="2"/>
        <v>11109004.020000001</v>
      </c>
      <c r="N6" s="14">
        <f>10998587.97+1940927.29</f>
        <v>12939515.260000002</v>
      </c>
      <c r="O6" s="14">
        <v>0</v>
      </c>
      <c r="P6" s="14">
        <v>0</v>
      </c>
      <c r="Q6" s="14">
        <v>110416.05</v>
      </c>
      <c r="R6" s="14">
        <f t="shared" si="3"/>
        <v>13049931.310000002</v>
      </c>
      <c r="S6" s="16">
        <f t="shared" si="0"/>
        <v>24158935.330000006</v>
      </c>
      <c r="T6" s="8">
        <v>10998587.970000001</v>
      </c>
      <c r="U6" s="8">
        <v>0</v>
      </c>
      <c r="V6" s="8">
        <v>0</v>
      </c>
      <c r="W6" s="8">
        <v>110416.05</v>
      </c>
      <c r="X6" s="8">
        <f t="shared" si="4"/>
        <v>11109004.020000001</v>
      </c>
      <c r="Y6" s="8">
        <f t="shared" si="5"/>
        <v>35267939.350000009</v>
      </c>
      <c r="Z6" s="9">
        <f t="shared" si="6"/>
        <v>35267939.350000009</v>
      </c>
    </row>
    <row r="7" spans="1:26" ht="30">
      <c r="A7" s="10">
        <v>22</v>
      </c>
      <c r="B7" s="10" t="s">
        <v>37</v>
      </c>
      <c r="C7" s="10" t="s">
        <v>38</v>
      </c>
      <c r="D7" s="11" t="s">
        <v>39</v>
      </c>
      <c r="E7" s="12">
        <v>4382469</v>
      </c>
      <c r="F7" s="13">
        <v>29260.14</v>
      </c>
      <c r="G7" s="14">
        <v>3024516.19</v>
      </c>
      <c r="H7" s="14">
        <v>0</v>
      </c>
      <c r="I7" s="14">
        <v>0</v>
      </c>
      <c r="J7" s="14">
        <v>208600.4</v>
      </c>
      <c r="K7" s="15">
        <v>32822.6</v>
      </c>
      <c r="L7" s="15">
        <f t="shared" si="1"/>
        <v>241423</v>
      </c>
      <c r="M7" s="16">
        <f t="shared" si="2"/>
        <v>3265939.19</v>
      </c>
      <c r="N7" s="14">
        <v>3024516.19</v>
      </c>
      <c r="O7" s="14">
        <v>0</v>
      </c>
      <c r="P7" s="14">
        <v>0</v>
      </c>
      <c r="Q7" s="14">
        <v>208600.4</v>
      </c>
      <c r="R7" s="14">
        <f t="shared" si="3"/>
        <v>3233116.59</v>
      </c>
      <c r="S7" s="16">
        <f t="shared" si="0"/>
        <v>6528315.9199999999</v>
      </c>
      <c r="T7" s="8">
        <v>3024516.19</v>
      </c>
      <c r="U7" s="8">
        <v>0</v>
      </c>
      <c r="V7" s="8">
        <v>0</v>
      </c>
      <c r="W7" s="8">
        <v>208600.4</v>
      </c>
      <c r="X7" s="8">
        <f t="shared" si="4"/>
        <v>3233116.59</v>
      </c>
      <c r="Y7" s="8">
        <f t="shared" si="5"/>
        <v>9732172.3699999992</v>
      </c>
      <c r="Z7" s="9">
        <f t="shared" si="6"/>
        <v>9761432.5099999998</v>
      </c>
    </row>
    <row r="8" spans="1:26" ht="45">
      <c r="A8" s="10">
        <v>19</v>
      </c>
      <c r="B8" s="10" t="s">
        <v>40</v>
      </c>
      <c r="C8" s="10" t="s">
        <v>41</v>
      </c>
      <c r="D8" s="11" t="s">
        <v>42</v>
      </c>
      <c r="E8" s="12">
        <v>4967072</v>
      </c>
      <c r="F8" s="13">
        <v>0</v>
      </c>
      <c r="G8" s="14">
        <v>1048285.78</v>
      </c>
      <c r="H8" s="14">
        <v>0</v>
      </c>
      <c r="I8" s="14">
        <v>0</v>
      </c>
      <c r="J8" s="14">
        <v>42560.2</v>
      </c>
      <c r="K8" s="15">
        <v>0</v>
      </c>
      <c r="L8" s="15">
        <f t="shared" si="1"/>
        <v>42560.2</v>
      </c>
      <c r="M8" s="16">
        <f t="shared" si="2"/>
        <v>1090845.98</v>
      </c>
      <c r="N8" s="14">
        <v>1048285.78</v>
      </c>
      <c r="O8" s="14">
        <v>0</v>
      </c>
      <c r="P8" s="14">
        <v>0</v>
      </c>
      <c r="Q8" s="14">
        <v>42560.2</v>
      </c>
      <c r="R8" s="14">
        <f t="shared" si="3"/>
        <v>1090845.98</v>
      </c>
      <c r="S8" s="16">
        <f t="shared" si="0"/>
        <v>2181691.96</v>
      </c>
      <c r="T8" s="8">
        <v>1048285.78</v>
      </c>
      <c r="U8" s="8">
        <v>0</v>
      </c>
      <c r="V8" s="8">
        <v>0</v>
      </c>
      <c r="W8" s="8">
        <v>42560.2</v>
      </c>
      <c r="X8" s="8">
        <f t="shared" si="4"/>
        <v>1090845.98</v>
      </c>
      <c r="Y8" s="8">
        <f t="shared" si="5"/>
        <v>3272537.94</v>
      </c>
      <c r="Z8" s="9">
        <f t="shared" si="6"/>
        <v>3272537.94</v>
      </c>
    </row>
    <row r="9" spans="1:26">
      <c r="A9" s="10">
        <v>30</v>
      </c>
      <c r="B9" s="10" t="s">
        <v>43</v>
      </c>
      <c r="C9" s="10" t="s">
        <v>44</v>
      </c>
      <c r="D9" s="17" t="s">
        <v>45</v>
      </c>
      <c r="E9" s="12">
        <v>4532388</v>
      </c>
      <c r="F9" s="13">
        <v>0</v>
      </c>
      <c r="G9" s="14">
        <v>2082176.01</v>
      </c>
      <c r="H9" s="14">
        <v>944547.02999999991</v>
      </c>
      <c r="I9" s="14">
        <v>0</v>
      </c>
      <c r="J9" s="14">
        <v>489290.85000000003</v>
      </c>
      <c r="K9" s="15">
        <v>41026.15</v>
      </c>
      <c r="L9" s="15">
        <f t="shared" si="1"/>
        <v>530317</v>
      </c>
      <c r="M9" s="16">
        <f t="shared" si="2"/>
        <v>3557040.04</v>
      </c>
      <c r="N9" s="14">
        <f>2082176.01+121410.71</f>
        <v>2203586.7200000002</v>
      </c>
      <c r="O9" s="14">
        <v>944547.02999999991</v>
      </c>
      <c r="P9" s="14">
        <v>0</v>
      </c>
      <c r="Q9" s="14">
        <v>489290.85000000003</v>
      </c>
      <c r="R9" s="14">
        <f t="shared" si="3"/>
        <v>3637424.6</v>
      </c>
      <c r="S9" s="16">
        <f t="shared" si="0"/>
        <v>7194464.6400000006</v>
      </c>
      <c r="T9" s="8">
        <v>2082176.01</v>
      </c>
      <c r="U9" s="8">
        <v>944547.02999999991</v>
      </c>
      <c r="V9" s="8">
        <v>0</v>
      </c>
      <c r="W9" s="8">
        <v>489290.85000000003</v>
      </c>
      <c r="X9" s="8">
        <f t="shared" si="4"/>
        <v>3516013.89</v>
      </c>
      <c r="Y9" s="8">
        <f t="shared" si="5"/>
        <v>10710478.530000001</v>
      </c>
      <c r="Z9" s="9">
        <f t="shared" si="6"/>
        <v>10710478.530000001</v>
      </c>
    </row>
    <row r="10" spans="1:26" ht="30">
      <c r="A10" s="10">
        <v>36</v>
      </c>
      <c r="B10" s="10" t="s">
        <v>46</v>
      </c>
      <c r="C10" s="10" t="s">
        <v>47</v>
      </c>
      <c r="D10" s="17" t="s">
        <v>48</v>
      </c>
      <c r="E10" s="12">
        <v>4505421</v>
      </c>
      <c r="F10" s="13">
        <v>14398.07</v>
      </c>
      <c r="G10" s="14">
        <v>1031913.84</v>
      </c>
      <c r="H10" s="14">
        <v>0</v>
      </c>
      <c r="I10" s="14">
        <v>0</v>
      </c>
      <c r="J10" s="14">
        <v>307888.35000000003</v>
      </c>
      <c r="K10" s="15">
        <v>0</v>
      </c>
      <c r="L10" s="15">
        <f t="shared" si="1"/>
        <v>307888.35000000003</v>
      </c>
      <c r="M10" s="16">
        <f t="shared" si="2"/>
        <v>1339802.19</v>
      </c>
      <c r="N10" s="14">
        <v>1031913.84</v>
      </c>
      <c r="O10" s="14">
        <v>0</v>
      </c>
      <c r="P10" s="14">
        <v>0</v>
      </c>
      <c r="Q10" s="14">
        <v>307888.35000000003</v>
      </c>
      <c r="R10" s="14">
        <f t="shared" si="3"/>
        <v>1339802.19</v>
      </c>
      <c r="S10" s="16">
        <f t="shared" si="0"/>
        <v>2694002.45</v>
      </c>
      <c r="T10" s="8">
        <v>1031913.84</v>
      </c>
      <c r="U10" s="8">
        <v>0</v>
      </c>
      <c r="V10" s="8">
        <v>0</v>
      </c>
      <c r="W10" s="8">
        <v>307888.35000000003</v>
      </c>
      <c r="X10" s="8">
        <f t="shared" si="4"/>
        <v>1339802.19</v>
      </c>
      <c r="Y10" s="8">
        <f t="shared" si="5"/>
        <v>4019406.57</v>
      </c>
      <c r="Z10" s="9">
        <f t="shared" si="6"/>
        <v>4033804.64</v>
      </c>
    </row>
    <row r="11" spans="1:26" ht="30">
      <c r="A11" s="10">
        <v>10</v>
      </c>
      <c r="B11" s="10" t="s">
        <v>49</v>
      </c>
      <c r="C11" s="10" t="s">
        <v>50</v>
      </c>
      <c r="D11" s="17" t="s">
        <v>51</v>
      </c>
      <c r="E11" s="12">
        <v>4283333</v>
      </c>
      <c r="F11" s="13">
        <v>44731.87</v>
      </c>
      <c r="G11" s="14">
        <v>0</v>
      </c>
      <c r="H11" s="14">
        <v>3066283.19</v>
      </c>
      <c r="I11" s="14">
        <v>0</v>
      </c>
      <c r="J11" s="14">
        <v>38952.31</v>
      </c>
      <c r="K11" s="15">
        <v>20136.689999999999</v>
      </c>
      <c r="L11" s="15">
        <f t="shared" si="1"/>
        <v>59089</v>
      </c>
      <c r="M11" s="16">
        <f t="shared" si="2"/>
        <v>3125372.19</v>
      </c>
      <c r="N11" s="14">
        <v>0</v>
      </c>
      <c r="O11" s="14">
        <v>3066283.19</v>
      </c>
      <c r="P11" s="14">
        <v>0</v>
      </c>
      <c r="Q11" s="14">
        <v>38952.31</v>
      </c>
      <c r="R11" s="14">
        <f t="shared" si="3"/>
        <v>3105235.5</v>
      </c>
      <c r="S11" s="16">
        <f t="shared" si="0"/>
        <v>6275339.5600000005</v>
      </c>
      <c r="T11" s="8">
        <v>0</v>
      </c>
      <c r="U11" s="8">
        <v>3066283.19</v>
      </c>
      <c r="V11" s="8">
        <v>0</v>
      </c>
      <c r="W11" s="8">
        <v>38952.31</v>
      </c>
      <c r="X11" s="8">
        <f t="shared" si="4"/>
        <v>3105235.5</v>
      </c>
      <c r="Y11" s="8">
        <f t="shared" si="5"/>
        <v>9335843.1899999995</v>
      </c>
      <c r="Z11" s="9">
        <f t="shared" si="6"/>
        <v>9380575.0600000005</v>
      </c>
    </row>
    <row r="12" spans="1:26" ht="30">
      <c r="A12" s="10">
        <v>27</v>
      </c>
      <c r="B12" s="10" t="s">
        <v>52</v>
      </c>
      <c r="C12" s="10" t="s">
        <v>53</v>
      </c>
      <c r="D12" s="17" t="s">
        <v>54</v>
      </c>
      <c r="E12" s="12">
        <v>4505367</v>
      </c>
      <c r="F12" s="13">
        <v>0</v>
      </c>
      <c r="G12" s="14">
        <v>4816869.8099999996</v>
      </c>
      <c r="H12" s="14">
        <v>0</v>
      </c>
      <c r="I12" s="14">
        <v>0</v>
      </c>
      <c r="J12" s="14">
        <v>707008</v>
      </c>
      <c r="K12" s="15">
        <v>0</v>
      </c>
      <c r="L12" s="15">
        <f t="shared" si="1"/>
        <v>707008</v>
      </c>
      <c r="M12" s="16">
        <f t="shared" si="2"/>
        <v>5523877.8099999996</v>
      </c>
      <c r="N12" s="14">
        <v>4816869.8099999996</v>
      </c>
      <c r="O12" s="14">
        <v>0</v>
      </c>
      <c r="P12" s="14">
        <v>0</v>
      </c>
      <c r="Q12" s="14">
        <v>707008</v>
      </c>
      <c r="R12" s="14">
        <f t="shared" si="3"/>
        <v>5523877.8099999996</v>
      </c>
      <c r="S12" s="16">
        <f t="shared" si="0"/>
        <v>11047755.619999999</v>
      </c>
      <c r="T12" s="8">
        <v>4816869.8099999996</v>
      </c>
      <c r="U12" s="8">
        <v>0</v>
      </c>
      <c r="V12" s="8">
        <v>0</v>
      </c>
      <c r="W12" s="8">
        <v>707008</v>
      </c>
      <c r="X12" s="8">
        <f t="shared" si="4"/>
        <v>5523877.8099999996</v>
      </c>
      <c r="Y12" s="8">
        <f t="shared" si="5"/>
        <v>16571633.43</v>
      </c>
      <c r="Z12" s="9">
        <f t="shared" si="6"/>
        <v>16571633.43</v>
      </c>
    </row>
    <row r="13" spans="1:26" ht="30">
      <c r="A13" s="10">
        <v>8</v>
      </c>
      <c r="B13" s="10" t="s">
        <v>55</v>
      </c>
      <c r="C13" s="10" t="s">
        <v>56</v>
      </c>
      <c r="D13" s="17" t="s">
        <v>57</v>
      </c>
      <c r="E13" s="12">
        <v>4203490</v>
      </c>
      <c r="F13" s="13">
        <v>0</v>
      </c>
      <c r="G13" s="14">
        <v>4465349.03</v>
      </c>
      <c r="H13" s="14">
        <v>472384.27</v>
      </c>
      <c r="I13" s="14">
        <v>0</v>
      </c>
      <c r="J13" s="14">
        <v>217943.4</v>
      </c>
      <c r="K13" s="15">
        <v>0</v>
      </c>
      <c r="L13" s="15">
        <f t="shared" si="1"/>
        <v>217943.4</v>
      </c>
      <c r="M13" s="16">
        <f t="shared" si="2"/>
        <v>5155676.7000000011</v>
      </c>
      <c r="N13" s="14">
        <v>4465349.03</v>
      </c>
      <c r="O13" s="14">
        <v>472384.27</v>
      </c>
      <c r="P13" s="14">
        <v>0</v>
      </c>
      <c r="Q13" s="14">
        <v>217943.4</v>
      </c>
      <c r="R13" s="14">
        <f t="shared" si="3"/>
        <v>5155676.7000000011</v>
      </c>
      <c r="S13" s="16">
        <f t="shared" si="0"/>
        <v>10311353.400000002</v>
      </c>
      <c r="T13" s="8">
        <v>4465349.03</v>
      </c>
      <c r="U13" s="8">
        <v>472384.27</v>
      </c>
      <c r="V13" s="8">
        <v>0</v>
      </c>
      <c r="W13" s="8">
        <v>217943.4</v>
      </c>
      <c r="X13" s="8">
        <f t="shared" si="4"/>
        <v>5155676.7000000011</v>
      </c>
      <c r="Y13" s="8">
        <f t="shared" si="5"/>
        <v>15467030.100000003</v>
      </c>
      <c r="Z13" s="9">
        <f t="shared" si="6"/>
        <v>15467030.100000003</v>
      </c>
    </row>
    <row r="14" spans="1:26" ht="30">
      <c r="A14" s="10">
        <v>9</v>
      </c>
      <c r="B14" s="10" t="s">
        <v>58</v>
      </c>
      <c r="C14" s="10" t="s">
        <v>59</v>
      </c>
      <c r="D14" s="17" t="s">
        <v>60</v>
      </c>
      <c r="E14" s="12">
        <v>4203881</v>
      </c>
      <c r="F14" s="13">
        <v>0</v>
      </c>
      <c r="G14" s="14">
        <v>5562025.4400000004</v>
      </c>
      <c r="H14" s="14">
        <v>301788.03999999998</v>
      </c>
      <c r="I14" s="14">
        <v>0</v>
      </c>
      <c r="J14" s="14">
        <v>428459</v>
      </c>
      <c r="K14" s="15">
        <v>0</v>
      </c>
      <c r="L14" s="15">
        <f t="shared" si="1"/>
        <v>428459</v>
      </c>
      <c r="M14" s="16">
        <f t="shared" si="2"/>
        <v>6292272.4800000004</v>
      </c>
      <c r="N14" s="14">
        <f>5562025.44+378980.59</f>
        <v>5941006.0300000003</v>
      </c>
      <c r="O14" s="14">
        <v>301788.03999999998</v>
      </c>
      <c r="P14" s="14">
        <v>0</v>
      </c>
      <c r="Q14" s="14">
        <v>428459</v>
      </c>
      <c r="R14" s="14">
        <f t="shared" si="3"/>
        <v>6671253.0700000003</v>
      </c>
      <c r="S14" s="16">
        <f t="shared" si="0"/>
        <v>12963525.550000001</v>
      </c>
      <c r="T14" s="8">
        <v>5562025.4400000004</v>
      </c>
      <c r="U14" s="8">
        <v>301788.03999999998</v>
      </c>
      <c r="V14" s="8">
        <v>0</v>
      </c>
      <c r="W14" s="8">
        <v>428459</v>
      </c>
      <c r="X14" s="8">
        <f t="shared" si="4"/>
        <v>6292272.4800000004</v>
      </c>
      <c r="Y14" s="8">
        <f t="shared" si="5"/>
        <v>19255798.030000001</v>
      </c>
      <c r="Z14" s="9">
        <f t="shared" si="6"/>
        <v>19255798.030000001</v>
      </c>
    </row>
    <row r="15" spans="1:26">
      <c r="A15" s="10">
        <v>28</v>
      </c>
      <c r="B15" s="18" t="s">
        <v>61</v>
      </c>
      <c r="C15" s="18" t="s">
        <v>62</v>
      </c>
      <c r="D15" s="17" t="s">
        <v>63</v>
      </c>
      <c r="E15" s="12">
        <v>4283759</v>
      </c>
      <c r="F15" s="13">
        <v>0</v>
      </c>
      <c r="G15" s="14">
        <v>2602428.85</v>
      </c>
      <c r="H15" s="14">
        <v>101042.22</v>
      </c>
      <c r="I15" s="14">
        <v>0</v>
      </c>
      <c r="J15" s="14">
        <v>470290.67</v>
      </c>
      <c r="K15" s="15">
        <v>0</v>
      </c>
      <c r="L15" s="15">
        <f t="shared" si="1"/>
        <v>470290.67</v>
      </c>
      <c r="M15" s="16">
        <f t="shared" si="2"/>
        <v>3173761.74</v>
      </c>
      <c r="N15" s="14">
        <v>2602428.85</v>
      </c>
      <c r="O15" s="14">
        <v>101042.22</v>
      </c>
      <c r="P15" s="14">
        <v>0</v>
      </c>
      <c r="Q15" s="14">
        <v>470290.67</v>
      </c>
      <c r="R15" s="14">
        <f t="shared" si="3"/>
        <v>3173761.74</v>
      </c>
      <c r="S15" s="16">
        <f t="shared" si="0"/>
        <v>6347523.4800000004</v>
      </c>
      <c r="T15" s="8">
        <v>2602428.85</v>
      </c>
      <c r="U15" s="8">
        <v>101042.22</v>
      </c>
      <c r="V15" s="8">
        <v>0</v>
      </c>
      <c r="W15" s="8">
        <v>470290.67</v>
      </c>
      <c r="X15" s="8">
        <f t="shared" si="4"/>
        <v>3173761.74</v>
      </c>
      <c r="Y15" s="8">
        <f t="shared" si="5"/>
        <v>9521285.2200000007</v>
      </c>
      <c r="Z15" s="9">
        <f t="shared" si="6"/>
        <v>9521285.2200000007</v>
      </c>
    </row>
    <row r="16" spans="1:26" ht="30">
      <c r="A16" s="10">
        <v>29</v>
      </c>
      <c r="B16" s="18" t="s">
        <v>64</v>
      </c>
      <c r="C16" s="18" t="s">
        <v>65</v>
      </c>
      <c r="D16" s="17" t="s">
        <v>66</v>
      </c>
      <c r="E16" s="12">
        <v>4203938</v>
      </c>
      <c r="F16" s="13">
        <v>0</v>
      </c>
      <c r="G16" s="14">
        <v>1961093.28</v>
      </c>
      <c r="H16" s="14">
        <v>239540.7</v>
      </c>
      <c r="I16" s="14">
        <v>0</v>
      </c>
      <c r="J16" s="14">
        <v>369493.47</v>
      </c>
      <c r="K16" s="15">
        <v>5862.53</v>
      </c>
      <c r="L16" s="15">
        <f t="shared" si="1"/>
        <v>375356</v>
      </c>
      <c r="M16" s="16">
        <f t="shared" si="2"/>
        <v>2575989.98</v>
      </c>
      <c r="N16" s="14">
        <v>1961093.28</v>
      </c>
      <c r="O16" s="14">
        <v>239540.7</v>
      </c>
      <c r="P16" s="14">
        <v>0</v>
      </c>
      <c r="Q16" s="14">
        <v>369493.47</v>
      </c>
      <c r="R16" s="14">
        <f t="shared" si="3"/>
        <v>2570127.4500000002</v>
      </c>
      <c r="S16" s="16">
        <f t="shared" si="0"/>
        <v>5146117.43</v>
      </c>
      <c r="T16" s="8">
        <v>1961093.28</v>
      </c>
      <c r="U16" s="8">
        <v>239540.7</v>
      </c>
      <c r="V16" s="8">
        <v>0</v>
      </c>
      <c r="W16" s="8">
        <v>369493.47</v>
      </c>
      <c r="X16" s="8">
        <f t="shared" si="4"/>
        <v>2570127.4500000002</v>
      </c>
      <c r="Y16" s="8">
        <f t="shared" si="5"/>
        <v>7716244.8799999999</v>
      </c>
      <c r="Z16" s="9">
        <f t="shared" si="6"/>
        <v>7716244.8799999999</v>
      </c>
    </row>
    <row r="17" spans="1:26" ht="45">
      <c r="A17" s="10">
        <v>32</v>
      </c>
      <c r="B17" s="10" t="s">
        <v>67</v>
      </c>
      <c r="C17" s="10" t="s">
        <v>68</v>
      </c>
      <c r="D17" s="17" t="s">
        <v>69</v>
      </c>
      <c r="E17" s="12">
        <v>4265990</v>
      </c>
      <c r="F17" s="13">
        <v>0</v>
      </c>
      <c r="G17" s="14">
        <v>1013747.45</v>
      </c>
      <c r="H17" s="14">
        <v>0</v>
      </c>
      <c r="I17" s="14">
        <v>0</v>
      </c>
      <c r="J17" s="14">
        <v>133911.51999999999</v>
      </c>
      <c r="K17" s="15">
        <v>26519.48</v>
      </c>
      <c r="L17" s="15">
        <f t="shared" si="1"/>
        <v>160431</v>
      </c>
      <c r="M17" s="16">
        <f t="shared" si="2"/>
        <v>1174178.45</v>
      </c>
      <c r="N17" s="14">
        <v>1013747.45</v>
      </c>
      <c r="O17" s="14">
        <v>0</v>
      </c>
      <c r="P17" s="14">
        <v>0</v>
      </c>
      <c r="Q17" s="14">
        <v>133911.51999999999</v>
      </c>
      <c r="R17" s="14">
        <f t="shared" si="3"/>
        <v>1147658.97</v>
      </c>
      <c r="S17" s="16">
        <f t="shared" si="0"/>
        <v>2321837.42</v>
      </c>
      <c r="T17" s="8">
        <v>1013747.45</v>
      </c>
      <c r="U17" s="8">
        <v>0</v>
      </c>
      <c r="V17" s="8">
        <v>0</v>
      </c>
      <c r="W17" s="8">
        <v>133911.51999999999</v>
      </c>
      <c r="X17" s="8">
        <f t="shared" si="4"/>
        <v>1147658.97</v>
      </c>
      <c r="Y17" s="8">
        <f t="shared" si="5"/>
        <v>3469496.3899999997</v>
      </c>
      <c r="Z17" s="9">
        <f t="shared" si="6"/>
        <v>3469496.3899999997</v>
      </c>
    </row>
    <row r="18" spans="1:26" ht="45">
      <c r="A18" s="10">
        <v>24</v>
      </c>
      <c r="B18" s="10" t="s">
        <v>70</v>
      </c>
      <c r="C18" s="10" t="s">
        <v>71</v>
      </c>
      <c r="D18" s="17" t="s">
        <v>72</v>
      </c>
      <c r="E18" s="12">
        <v>4203628</v>
      </c>
      <c r="F18" s="13">
        <v>0</v>
      </c>
      <c r="G18" s="14">
        <v>5058175.8</v>
      </c>
      <c r="H18" s="14">
        <v>0</v>
      </c>
      <c r="I18" s="14">
        <v>0</v>
      </c>
      <c r="J18" s="14">
        <v>440345.17</v>
      </c>
      <c r="K18" s="15">
        <v>0</v>
      </c>
      <c r="L18" s="15">
        <f t="shared" si="1"/>
        <v>440345.17</v>
      </c>
      <c r="M18" s="16">
        <f t="shared" si="2"/>
        <v>5498520.9699999997</v>
      </c>
      <c r="N18" s="14">
        <v>5058175.8</v>
      </c>
      <c r="O18" s="14">
        <v>0</v>
      </c>
      <c r="P18" s="14">
        <v>0</v>
      </c>
      <c r="Q18" s="14">
        <v>440345.17</v>
      </c>
      <c r="R18" s="14">
        <f t="shared" si="3"/>
        <v>5498520.9699999997</v>
      </c>
      <c r="S18" s="16">
        <f t="shared" si="0"/>
        <v>10997041.939999999</v>
      </c>
      <c r="T18" s="8">
        <v>5058175.8</v>
      </c>
      <c r="U18" s="8">
        <v>0</v>
      </c>
      <c r="V18" s="8">
        <v>0</v>
      </c>
      <c r="W18" s="8">
        <v>440345.17</v>
      </c>
      <c r="X18" s="8">
        <f t="shared" si="4"/>
        <v>5498520.9699999997</v>
      </c>
      <c r="Y18" s="8">
        <f t="shared" si="5"/>
        <v>16495562.91</v>
      </c>
      <c r="Z18" s="9">
        <f t="shared" si="6"/>
        <v>16495562.91</v>
      </c>
    </row>
    <row r="19" spans="1:26">
      <c r="A19" s="10">
        <v>6</v>
      </c>
      <c r="B19" s="10" t="s">
        <v>73</v>
      </c>
      <c r="C19" s="10" t="s">
        <v>74</v>
      </c>
      <c r="D19" s="17" t="s">
        <v>75</v>
      </c>
      <c r="E19" s="12">
        <v>4283929</v>
      </c>
      <c r="F19" s="13">
        <v>0</v>
      </c>
      <c r="G19" s="14">
        <v>14265193.01</v>
      </c>
      <c r="H19" s="14">
        <v>331021.61</v>
      </c>
      <c r="I19" s="14">
        <v>0</v>
      </c>
      <c r="J19" s="14">
        <v>2204732.17</v>
      </c>
      <c r="K19" s="15">
        <v>0</v>
      </c>
      <c r="L19" s="15">
        <f t="shared" si="1"/>
        <v>2204732.17</v>
      </c>
      <c r="M19" s="16">
        <f t="shared" si="2"/>
        <v>16800946.789999999</v>
      </c>
      <c r="N19" s="14">
        <v>14265193.01</v>
      </c>
      <c r="O19" s="14">
        <v>331021.61</v>
      </c>
      <c r="P19" s="14">
        <v>0</v>
      </c>
      <c r="Q19" s="14">
        <v>2204732.17</v>
      </c>
      <c r="R19" s="14">
        <f t="shared" si="3"/>
        <v>16800946.789999999</v>
      </c>
      <c r="S19" s="16">
        <f t="shared" si="0"/>
        <v>33601893.579999998</v>
      </c>
      <c r="T19" s="8">
        <v>14265193.01</v>
      </c>
      <c r="U19" s="8">
        <v>331021.61</v>
      </c>
      <c r="V19" s="8">
        <v>0</v>
      </c>
      <c r="W19" s="8">
        <v>2204732.17</v>
      </c>
      <c r="X19" s="8">
        <f t="shared" si="4"/>
        <v>16800946.789999999</v>
      </c>
      <c r="Y19" s="8">
        <f t="shared" si="5"/>
        <v>50402840.369999997</v>
      </c>
      <c r="Z19" s="9">
        <f t="shared" si="6"/>
        <v>50402840.369999997</v>
      </c>
    </row>
    <row r="20" spans="1:26">
      <c r="A20" s="10">
        <v>35</v>
      </c>
      <c r="B20" s="10" t="s">
        <v>76</v>
      </c>
      <c r="C20" s="10" t="s">
        <v>77</v>
      </c>
      <c r="D20" s="17" t="s">
        <v>78</v>
      </c>
      <c r="E20" s="12">
        <v>4204003</v>
      </c>
      <c r="F20" s="13">
        <v>0</v>
      </c>
      <c r="G20" s="14">
        <v>18131785.760000002</v>
      </c>
      <c r="H20" s="14">
        <v>145098.93</v>
      </c>
      <c r="I20" s="14">
        <v>0</v>
      </c>
      <c r="J20" s="14">
        <v>2514583.27</v>
      </c>
      <c r="K20" s="15">
        <v>536794.73</v>
      </c>
      <c r="L20" s="15">
        <f t="shared" si="1"/>
        <v>3051378</v>
      </c>
      <c r="M20" s="16">
        <f t="shared" si="2"/>
        <v>21328262.690000001</v>
      </c>
      <c r="N20" s="14">
        <v>18131785.760000002</v>
      </c>
      <c r="O20" s="14">
        <v>145098.93</v>
      </c>
      <c r="P20" s="14">
        <v>0</v>
      </c>
      <c r="Q20" s="14">
        <v>2514583.27</v>
      </c>
      <c r="R20" s="14">
        <f t="shared" si="3"/>
        <v>20791467.960000001</v>
      </c>
      <c r="S20" s="16">
        <f t="shared" si="0"/>
        <v>42119730.650000006</v>
      </c>
      <c r="T20" s="8">
        <v>18131785.760000002</v>
      </c>
      <c r="U20" s="8">
        <v>145098.93</v>
      </c>
      <c r="V20" s="8">
        <v>0</v>
      </c>
      <c r="W20" s="8">
        <v>2514583.27</v>
      </c>
      <c r="X20" s="8">
        <f t="shared" si="4"/>
        <v>20791467.960000001</v>
      </c>
      <c r="Y20" s="8">
        <f t="shared" si="5"/>
        <v>62911198.610000007</v>
      </c>
      <c r="Z20" s="9">
        <f t="shared" si="6"/>
        <v>62911198.610000007</v>
      </c>
    </row>
    <row r="21" spans="1:26" ht="45">
      <c r="A21" s="10">
        <v>2</v>
      </c>
      <c r="B21" s="18" t="s">
        <v>79</v>
      </c>
      <c r="C21" s="18" t="s">
        <v>80</v>
      </c>
      <c r="D21" s="17" t="s">
        <v>81</v>
      </c>
      <c r="E21" s="12">
        <v>4204151</v>
      </c>
      <c r="F21" s="13">
        <v>0</v>
      </c>
      <c r="G21" s="14">
        <v>1617888.93</v>
      </c>
      <c r="H21" s="14">
        <v>0</v>
      </c>
      <c r="I21" s="14">
        <v>0</v>
      </c>
      <c r="J21" s="14">
        <v>328382.95</v>
      </c>
      <c r="K21" s="15">
        <v>0</v>
      </c>
      <c r="L21" s="15">
        <f t="shared" si="1"/>
        <v>328382.95</v>
      </c>
      <c r="M21" s="16">
        <f t="shared" si="2"/>
        <v>1946271.88</v>
      </c>
      <c r="N21" s="14">
        <v>1617888.93</v>
      </c>
      <c r="O21" s="14">
        <v>0</v>
      </c>
      <c r="P21" s="14">
        <v>0</v>
      </c>
      <c r="Q21" s="14">
        <v>328382.95</v>
      </c>
      <c r="R21" s="14">
        <f t="shared" si="3"/>
        <v>1946271.88</v>
      </c>
      <c r="S21" s="16">
        <f t="shared" si="0"/>
        <v>3892543.76</v>
      </c>
      <c r="T21" s="8">
        <v>1617888.93</v>
      </c>
      <c r="U21" s="8">
        <v>0</v>
      </c>
      <c r="V21" s="8">
        <v>0</v>
      </c>
      <c r="W21" s="8">
        <v>328382.95</v>
      </c>
      <c r="X21" s="8">
        <f t="shared" si="4"/>
        <v>1946271.88</v>
      </c>
      <c r="Y21" s="8">
        <f t="shared" si="5"/>
        <v>5838815.6399999997</v>
      </c>
      <c r="Z21" s="9">
        <f t="shared" si="6"/>
        <v>5838815.6399999997</v>
      </c>
    </row>
    <row r="22" spans="1:26" ht="30">
      <c r="A22" s="10">
        <v>3</v>
      </c>
      <c r="B22" s="10" t="s">
        <v>82</v>
      </c>
      <c r="C22" s="10" t="s">
        <v>83</v>
      </c>
      <c r="D22" s="17" t="s">
        <v>84</v>
      </c>
      <c r="E22" s="12">
        <v>4203709</v>
      </c>
      <c r="F22" s="13">
        <v>0</v>
      </c>
      <c r="G22" s="14">
        <v>5294013.38</v>
      </c>
      <c r="H22" s="14">
        <v>55069.85</v>
      </c>
      <c r="I22" s="14">
        <v>65539.199999999997</v>
      </c>
      <c r="J22" s="14">
        <v>1724050.48</v>
      </c>
      <c r="K22" s="15">
        <v>353741.52</v>
      </c>
      <c r="L22" s="15">
        <f t="shared" si="1"/>
        <v>2077792</v>
      </c>
      <c r="M22" s="16">
        <f t="shared" si="2"/>
        <v>7492414.4299999997</v>
      </c>
      <c r="N22" s="14">
        <v>5294013.38</v>
      </c>
      <c r="O22" s="14">
        <v>55069.85</v>
      </c>
      <c r="P22" s="14">
        <v>65539.199999999997</v>
      </c>
      <c r="Q22" s="14">
        <v>1724050.48</v>
      </c>
      <c r="R22" s="14">
        <f t="shared" si="3"/>
        <v>7138672.9100000001</v>
      </c>
      <c r="S22" s="16">
        <f t="shared" si="0"/>
        <v>14631087.34</v>
      </c>
      <c r="T22" s="8">
        <v>5294013.38</v>
      </c>
      <c r="U22" s="8">
        <v>55069.85</v>
      </c>
      <c r="V22" s="8">
        <v>65539.199999999997</v>
      </c>
      <c r="W22" s="8">
        <v>1724050.48</v>
      </c>
      <c r="X22" s="8">
        <f t="shared" si="4"/>
        <v>7138672.9100000001</v>
      </c>
      <c r="Y22" s="8">
        <f t="shared" si="5"/>
        <v>21769760.25</v>
      </c>
      <c r="Z22" s="9">
        <f t="shared" si="6"/>
        <v>21769760.25</v>
      </c>
    </row>
    <row r="23" spans="1:26" ht="45">
      <c r="A23" s="10">
        <v>23</v>
      </c>
      <c r="B23" s="18" t="s">
        <v>85</v>
      </c>
      <c r="C23" s="18" t="s">
        <v>86</v>
      </c>
      <c r="D23" s="11" t="s">
        <v>87</v>
      </c>
      <c r="E23" s="12">
        <v>4266308</v>
      </c>
      <c r="F23" s="13">
        <v>0</v>
      </c>
      <c r="G23" s="14">
        <v>4917839.76</v>
      </c>
      <c r="H23" s="14">
        <v>1033704</v>
      </c>
      <c r="I23" s="14">
        <v>0</v>
      </c>
      <c r="J23" s="14">
        <v>1655348.11</v>
      </c>
      <c r="K23" s="15">
        <v>0</v>
      </c>
      <c r="L23" s="15">
        <f t="shared" si="1"/>
        <v>1655348.11</v>
      </c>
      <c r="M23" s="16">
        <f t="shared" si="2"/>
        <v>7606891.8700000001</v>
      </c>
      <c r="N23" s="14">
        <v>4917839.76</v>
      </c>
      <c r="O23" s="14">
        <v>1033704</v>
      </c>
      <c r="P23" s="14">
        <v>0</v>
      </c>
      <c r="Q23" s="14">
        <v>1655348.11</v>
      </c>
      <c r="R23" s="14">
        <f t="shared" si="3"/>
        <v>7606891.8700000001</v>
      </c>
      <c r="S23" s="16">
        <f t="shared" si="0"/>
        <v>15213783.74</v>
      </c>
      <c r="T23" s="8">
        <v>4917839.76</v>
      </c>
      <c r="U23" s="8">
        <v>1033704</v>
      </c>
      <c r="V23" s="8">
        <v>0</v>
      </c>
      <c r="W23" s="8">
        <v>1655348.11</v>
      </c>
      <c r="X23" s="8">
        <f t="shared" si="4"/>
        <v>7606891.8700000001</v>
      </c>
      <c r="Y23" s="8">
        <f t="shared" si="5"/>
        <v>22820675.609999999</v>
      </c>
      <c r="Z23" s="9">
        <f t="shared" si="6"/>
        <v>22820675.609999999</v>
      </c>
    </row>
    <row r="24" spans="1:26" ht="30">
      <c r="A24" s="10">
        <v>31</v>
      </c>
      <c r="B24" s="18" t="s">
        <v>88</v>
      </c>
      <c r="C24" s="18" t="s">
        <v>89</v>
      </c>
      <c r="D24" s="17" t="s">
        <v>90</v>
      </c>
      <c r="E24" s="12">
        <v>5062357</v>
      </c>
      <c r="F24" s="13">
        <v>0</v>
      </c>
      <c r="G24" s="14">
        <v>3140539.04</v>
      </c>
      <c r="H24" s="14">
        <v>0</v>
      </c>
      <c r="I24" s="14">
        <v>0</v>
      </c>
      <c r="J24" s="14">
        <v>0</v>
      </c>
      <c r="K24" s="15">
        <v>0</v>
      </c>
      <c r="L24" s="15">
        <f t="shared" si="1"/>
        <v>0</v>
      </c>
      <c r="M24" s="16">
        <f t="shared" si="2"/>
        <v>3140539.04</v>
      </c>
      <c r="N24" s="14">
        <v>3140539.04</v>
      </c>
      <c r="O24" s="14">
        <v>0</v>
      </c>
      <c r="P24" s="14">
        <v>0</v>
      </c>
      <c r="Q24" s="14">
        <v>0</v>
      </c>
      <c r="R24" s="14">
        <f t="shared" si="3"/>
        <v>3140539.04</v>
      </c>
      <c r="S24" s="16">
        <f t="shared" si="0"/>
        <v>6281078.0800000001</v>
      </c>
      <c r="T24" s="8">
        <v>3140539.04</v>
      </c>
      <c r="U24" s="8">
        <v>0</v>
      </c>
      <c r="V24" s="8">
        <v>0</v>
      </c>
      <c r="W24" s="8">
        <v>0</v>
      </c>
      <c r="X24" s="8">
        <f t="shared" si="4"/>
        <v>3140539.04</v>
      </c>
      <c r="Y24" s="8">
        <f t="shared" si="5"/>
        <v>9421617.120000001</v>
      </c>
      <c r="Z24" s="9">
        <f t="shared" si="6"/>
        <v>9421617.120000001</v>
      </c>
    </row>
    <row r="25" spans="1:26">
      <c r="A25" s="10">
        <v>26</v>
      </c>
      <c r="B25" s="10" t="s">
        <v>91</v>
      </c>
      <c r="C25" s="10" t="s">
        <v>92</v>
      </c>
      <c r="D25" s="17" t="s">
        <v>93</v>
      </c>
      <c r="E25" s="12">
        <v>4192960</v>
      </c>
      <c r="F25" s="13">
        <v>257972.94</v>
      </c>
      <c r="G25" s="14">
        <v>3014295.21</v>
      </c>
      <c r="H25" s="14">
        <v>0</v>
      </c>
      <c r="I25" s="14">
        <v>0</v>
      </c>
      <c r="J25" s="14">
        <v>988176.93</v>
      </c>
      <c r="K25" s="15">
        <v>302357.07</v>
      </c>
      <c r="L25" s="15">
        <f t="shared" si="1"/>
        <v>1290534</v>
      </c>
      <c r="M25" s="16">
        <f t="shared" si="2"/>
        <v>4304829.21</v>
      </c>
      <c r="N25" s="14">
        <v>3014295.21</v>
      </c>
      <c r="O25" s="14">
        <v>0</v>
      </c>
      <c r="P25" s="14">
        <v>0</v>
      </c>
      <c r="Q25" s="14">
        <v>988176.93</v>
      </c>
      <c r="R25" s="14">
        <f t="shared" si="3"/>
        <v>4002472.14</v>
      </c>
      <c r="S25" s="16">
        <f t="shared" si="0"/>
        <v>8565274.290000001</v>
      </c>
      <c r="T25" s="8">
        <v>3014295.21</v>
      </c>
      <c r="U25" s="8">
        <v>0</v>
      </c>
      <c r="V25" s="8">
        <v>0</v>
      </c>
      <c r="W25" s="8">
        <v>988176.93</v>
      </c>
      <c r="X25" s="8">
        <f t="shared" si="4"/>
        <v>4002472.14</v>
      </c>
      <c r="Y25" s="8">
        <f t="shared" si="5"/>
        <v>12309773.49</v>
      </c>
      <c r="Z25" s="9">
        <f t="shared" si="6"/>
        <v>12567746.430000002</v>
      </c>
    </row>
    <row r="26" spans="1:26" ht="45">
      <c r="A26" s="10">
        <v>39</v>
      </c>
      <c r="B26" s="10" t="s">
        <v>94</v>
      </c>
      <c r="C26" s="10" t="s">
        <v>95</v>
      </c>
      <c r="D26" s="17" t="s">
        <v>96</v>
      </c>
      <c r="E26" s="12">
        <v>4266006</v>
      </c>
      <c r="F26" s="13">
        <v>0</v>
      </c>
      <c r="G26" s="14">
        <v>0</v>
      </c>
      <c r="H26" s="14">
        <v>2373307.04</v>
      </c>
      <c r="I26" s="14">
        <v>0</v>
      </c>
      <c r="J26" s="14">
        <v>563379.35</v>
      </c>
      <c r="K26" s="15">
        <v>970.65</v>
      </c>
      <c r="L26" s="15">
        <f t="shared" si="1"/>
        <v>564350</v>
      </c>
      <c r="M26" s="16">
        <f t="shared" si="2"/>
        <v>2937657.04</v>
      </c>
      <c r="N26" s="14">
        <v>0</v>
      </c>
      <c r="O26" s="14">
        <v>2373307.04</v>
      </c>
      <c r="P26" s="14">
        <v>0</v>
      </c>
      <c r="Q26" s="14">
        <v>563379.35</v>
      </c>
      <c r="R26" s="14">
        <f t="shared" si="3"/>
        <v>2936686.39</v>
      </c>
      <c r="S26" s="16">
        <f t="shared" si="0"/>
        <v>5874343.4299999997</v>
      </c>
      <c r="T26" s="8">
        <v>0</v>
      </c>
      <c r="U26" s="8">
        <v>2373307.04</v>
      </c>
      <c r="V26" s="8">
        <v>0</v>
      </c>
      <c r="W26" s="8">
        <v>563379.35</v>
      </c>
      <c r="X26" s="8">
        <f t="shared" si="4"/>
        <v>2936686.39</v>
      </c>
      <c r="Y26" s="8">
        <f t="shared" si="5"/>
        <v>8811029.8200000003</v>
      </c>
      <c r="Z26" s="9">
        <f t="shared" si="6"/>
        <v>8811029.8200000003</v>
      </c>
    </row>
    <row r="27" spans="1:26" ht="30">
      <c r="A27" s="10">
        <v>7</v>
      </c>
      <c r="B27" s="10" t="s">
        <v>97</v>
      </c>
      <c r="C27" s="10" t="s">
        <v>98</v>
      </c>
      <c r="D27" s="17" t="s">
        <v>99</v>
      </c>
      <c r="E27" s="12">
        <v>4204178</v>
      </c>
      <c r="F27" s="13">
        <v>0</v>
      </c>
      <c r="G27" s="14">
        <v>6266479.7599999998</v>
      </c>
      <c r="H27" s="14">
        <v>353659.67</v>
      </c>
      <c r="I27" s="14">
        <v>0</v>
      </c>
      <c r="J27" s="14">
        <v>726423.93</v>
      </c>
      <c r="K27" s="15">
        <v>0</v>
      </c>
      <c r="L27" s="15">
        <f t="shared" si="1"/>
        <v>726423.93</v>
      </c>
      <c r="M27" s="16">
        <f t="shared" si="2"/>
        <v>7346563.3599999994</v>
      </c>
      <c r="N27" s="14">
        <v>6266479.7599999998</v>
      </c>
      <c r="O27" s="14">
        <v>353659.67</v>
      </c>
      <c r="P27" s="14">
        <v>0</v>
      </c>
      <c r="Q27" s="14">
        <v>726423.93</v>
      </c>
      <c r="R27" s="14">
        <f t="shared" si="3"/>
        <v>7346563.3599999994</v>
      </c>
      <c r="S27" s="16">
        <f t="shared" si="0"/>
        <v>14693126.719999999</v>
      </c>
      <c r="T27" s="8">
        <v>6266479.7599999998</v>
      </c>
      <c r="U27" s="8">
        <v>353659.67</v>
      </c>
      <c r="V27" s="8">
        <v>0</v>
      </c>
      <c r="W27" s="8">
        <v>726423.93</v>
      </c>
      <c r="X27" s="8">
        <f t="shared" si="4"/>
        <v>7346563.3599999994</v>
      </c>
      <c r="Y27" s="8">
        <f t="shared" si="5"/>
        <v>22039690.079999998</v>
      </c>
      <c r="Z27" s="9">
        <f t="shared" si="6"/>
        <v>22039690.079999998</v>
      </c>
    </row>
    <row r="28" spans="1:26" ht="30">
      <c r="A28" s="10">
        <v>34</v>
      </c>
      <c r="B28" s="10" t="s">
        <v>100</v>
      </c>
      <c r="C28" s="10" t="s">
        <v>101</v>
      </c>
      <c r="D28" s="17" t="s">
        <v>102</v>
      </c>
      <c r="E28" s="12">
        <v>4340650</v>
      </c>
      <c r="F28" s="13">
        <v>0</v>
      </c>
      <c r="G28" s="14">
        <v>0</v>
      </c>
      <c r="H28" s="14">
        <v>1554183.29</v>
      </c>
      <c r="I28" s="14">
        <v>436928</v>
      </c>
      <c r="J28" s="14">
        <v>103755.53</v>
      </c>
      <c r="K28" s="15">
        <v>0</v>
      </c>
      <c r="L28" s="15">
        <f t="shared" si="1"/>
        <v>103755.53</v>
      </c>
      <c r="M28" s="16">
        <f t="shared" si="2"/>
        <v>2094866.82</v>
      </c>
      <c r="N28" s="14">
        <v>0</v>
      </c>
      <c r="O28" s="14">
        <v>1554183.29</v>
      </c>
      <c r="P28" s="14">
        <v>436928</v>
      </c>
      <c r="Q28" s="14">
        <v>103755.53</v>
      </c>
      <c r="R28" s="14">
        <f t="shared" si="3"/>
        <v>2094866.82</v>
      </c>
      <c r="S28" s="16">
        <f t="shared" si="0"/>
        <v>4189733.64</v>
      </c>
      <c r="T28" s="8">
        <v>0</v>
      </c>
      <c r="U28" s="8">
        <v>1554183.29</v>
      </c>
      <c r="V28" s="8">
        <v>436928</v>
      </c>
      <c r="W28" s="8">
        <v>103755.53</v>
      </c>
      <c r="X28" s="8">
        <f t="shared" si="4"/>
        <v>2094866.82</v>
      </c>
      <c r="Y28" s="8">
        <f t="shared" si="5"/>
        <v>6284600.46</v>
      </c>
      <c r="Z28" s="9">
        <f t="shared" si="6"/>
        <v>6284600.46</v>
      </c>
    </row>
    <row r="29" spans="1:26" ht="30">
      <c r="A29" s="10">
        <v>33</v>
      </c>
      <c r="B29" s="18" t="s">
        <v>103</v>
      </c>
      <c r="C29" s="18" t="s">
        <v>104</v>
      </c>
      <c r="D29" s="17" t="s">
        <v>105</v>
      </c>
      <c r="E29" s="12">
        <v>4183164</v>
      </c>
      <c r="F29" s="13">
        <v>170038.73</v>
      </c>
      <c r="G29" s="14">
        <v>4936374.03</v>
      </c>
      <c r="H29" s="14">
        <v>0</v>
      </c>
      <c r="I29" s="14">
        <v>0</v>
      </c>
      <c r="J29" s="14">
        <v>477781.64</v>
      </c>
      <c r="K29" s="15">
        <v>172964.36</v>
      </c>
      <c r="L29" s="15">
        <f t="shared" si="1"/>
        <v>650746</v>
      </c>
      <c r="M29" s="16">
        <f t="shared" si="2"/>
        <v>5587120.0300000003</v>
      </c>
      <c r="N29" s="14">
        <v>4936374.03</v>
      </c>
      <c r="O29" s="14">
        <v>0</v>
      </c>
      <c r="P29" s="14">
        <v>0</v>
      </c>
      <c r="Q29" s="14">
        <v>477781.64</v>
      </c>
      <c r="R29" s="14">
        <f t="shared" si="3"/>
        <v>5414155.6699999999</v>
      </c>
      <c r="S29" s="16">
        <f t="shared" si="0"/>
        <v>11171314.43</v>
      </c>
      <c r="T29" s="8">
        <v>4936374.03</v>
      </c>
      <c r="U29" s="8">
        <v>0</v>
      </c>
      <c r="V29" s="8">
        <v>0</v>
      </c>
      <c r="W29" s="8">
        <v>477781.64</v>
      </c>
      <c r="X29" s="8">
        <f t="shared" si="4"/>
        <v>5414155.6699999999</v>
      </c>
      <c r="Y29" s="8">
        <f t="shared" si="5"/>
        <v>16415431.369999999</v>
      </c>
      <c r="Z29" s="9">
        <f t="shared" si="6"/>
        <v>16585470.1</v>
      </c>
    </row>
    <row r="30" spans="1:26" s="24" customFormat="1" ht="30">
      <c r="A30" s="19">
        <v>5</v>
      </c>
      <c r="B30" s="19" t="s">
        <v>106</v>
      </c>
      <c r="C30" s="19" t="s">
        <v>107</v>
      </c>
      <c r="D30" s="20" t="s">
        <v>108</v>
      </c>
      <c r="E30" s="21">
        <v>4943871</v>
      </c>
      <c r="F30" s="13">
        <v>0</v>
      </c>
      <c r="G30" s="22">
        <v>9241383.5099999998</v>
      </c>
      <c r="H30" s="22">
        <v>861480.41</v>
      </c>
      <c r="I30" s="22">
        <v>0</v>
      </c>
      <c r="J30" s="22">
        <v>268116.60000000003</v>
      </c>
      <c r="K30" s="15">
        <v>118325.4</v>
      </c>
      <c r="L30" s="15">
        <f t="shared" si="1"/>
        <v>386442</v>
      </c>
      <c r="M30" s="15">
        <f t="shared" si="2"/>
        <v>10489305.92</v>
      </c>
      <c r="N30" s="22">
        <f>9241383.51+224820.64</f>
        <v>9466204.1500000004</v>
      </c>
      <c r="O30" s="22">
        <v>861480.41</v>
      </c>
      <c r="P30" s="22">
        <v>0</v>
      </c>
      <c r="Q30" s="22">
        <v>268116.60000000003</v>
      </c>
      <c r="R30" s="22">
        <f t="shared" si="3"/>
        <v>10595801.16</v>
      </c>
      <c r="S30" s="15">
        <f t="shared" si="0"/>
        <v>21085107.079999998</v>
      </c>
      <c r="T30" s="23">
        <v>9241383.5099999998</v>
      </c>
      <c r="U30" s="23">
        <v>861480.41</v>
      </c>
      <c r="V30" s="23">
        <v>0</v>
      </c>
      <c r="W30" s="23">
        <v>268116.60000000003</v>
      </c>
      <c r="X30" s="8">
        <f t="shared" si="4"/>
        <v>10370980.52</v>
      </c>
      <c r="Y30" s="8">
        <f t="shared" si="5"/>
        <v>31456087.599999998</v>
      </c>
      <c r="Z30" s="9">
        <f t="shared" si="6"/>
        <v>31456087.599999998</v>
      </c>
    </row>
    <row r="31" spans="1:26" ht="30">
      <c r="A31" s="10">
        <v>16</v>
      </c>
      <c r="B31" s="10" t="s">
        <v>109</v>
      </c>
      <c r="C31" s="10" t="s">
        <v>110</v>
      </c>
      <c r="D31" s="11" t="s">
        <v>111</v>
      </c>
      <c r="E31" s="12">
        <v>7548010</v>
      </c>
      <c r="F31" s="13">
        <v>0</v>
      </c>
      <c r="G31" s="14">
        <v>2568785.8199999998</v>
      </c>
      <c r="H31" s="14">
        <v>87408.99</v>
      </c>
      <c r="I31" s="14">
        <v>0</v>
      </c>
      <c r="J31" s="14">
        <v>100369.48</v>
      </c>
      <c r="K31" s="15">
        <v>0</v>
      </c>
      <c r="L31" s="15">
        <f t="shared" si="1"/>
        <v>100369.48</v>
      </c>
      <c r="M31" s="16">
        <f t="shared" si="2"/>
        <v>2756564.29</v>
      </c>
      <c r="N31" s="14">
        <f>2568785.82+602554.7</f>
        <v>3171340.5199999996</v>
      </c>
      <c r="O31" s="14">
        <v>87408.99</v>
      </c>
      <c r="P31" s="14">
        <v>0</v>
      </c>
      <c r="Q31" s="14">
        <v>100369.48</v>
      </c>
      <c r="R31" s="14">
        <f t="shared" si="3"/>
        <v>3359118.9899999998</v>
      </c>
      <c r="S31" s="16">
        <f t="shared" si="0"/>
        <v>6115683.2799999993</v>
      </c>
      <c r="T31" s="8">
        <v>2568785.8199999998</v>
      </c>
      <c r="U31" s="8">
        <v>87408.99</v>
      </c>
      <c r="V31" s="8">
        <v>0</v>
      </c>
      <c r="W31" s="8">
        <v>100369.48</v>
      </c>
      <c r="X31" s="8">
        <f t="shared" si="4"/>
        <v>2756564.29</v>
      </c>
      <c r="Y31" s="8">
        <f t="shared" si="5"/>
        <v>8872247.5700000003</v>
      </c>
      <c r="Z31" s="9">
        <f t="shared" si="6"/>
        <v>8872247.5700000003</v>
      </c>
    </row>
    <row r="32" spans="1:26" ht="30">
      <c r="A32" s="10">
        <v>1</v>
      </c>
      <c r="B32" s="10" t="s">
        <v>112</v>
      </c>
      <c r="C32" s="10" t="s">
        <v>113</v>
      </c>
      <c r="D32" s="25" t="s">
        <v>114</v>
      </c>
      <c r="E32" s="26">
        <v>4316180</v>
      </c>
      <c r="F32" s="13">
        <v>0</v>
      </c>
      <c r="G32" s="14">
        <v>2300441.34</v>
      </c>
      <c r="H32" s="14">
        <v>972193.29</v>
      </c>
      <c r="I32" s="14">
        <v>0</v>
      </c>
      <c r="J32" s="14">
        <v>1096131.94</v>
      </c>
      <c r="K32" s="15">
        <v>47338.06</v>
      </c>
      <c r="L32" s="15">
        <f t="shared" si="1"/>
        <v>1143470</v>
      </c>
      <c r="M32" s="16">
        <f t="shared" si="2"/>
        <v>4416104.63</v>
      </c>
      <c r="N32" s="14">
        <v>2300441.34</v>
      </c>
      <c r="O32" s="14">
        <v>972193.29</v>
      </c>
      <c r="P32" s="14">
        <v>0</v>
      </c>
      <c r="Q32" s="14">
        <v>1096131.94</v>
      </c>
      <c r="R32" s="14">
        <f t="shared" si="3"/>
        <v>4368766.57</v>
      </c>
      <c r="S32" s="16">
        <f t="shared" si="0"/>
        <v>8784871.1999999993</v>
      </c>
      <c r="T32" s="8">
        <v>2300441.34</v>
      </c>
      <c r="U32" s="8">
        <v>972193.29</v>
      </c>
      <c r="V32" s="8">
        <v>0</v>
      </c>
      <c r="W32" s="8">
        <v>1096131.94</v>
      </c>
      <c r="X32" s="8">
        <f t="shared" si="4"/>
        <v>4368766.57</v>
      </c>
      <c r="Y32" s="8">
        <f t="shared" si="5"/>
        <v>13153637.77</v>
      </c>
      <c r="Z32" s="9">
        <f t="shared" si="6"/>
        <v>13153637.77</v>
      </c>
    </row>
    <row r="33" spans="1:26" ht="30">
      <c r="A33" s="10">
        <v>37</v>
      </c>
      <c r="B33" s="10" t="s">
        <v>115</v>
      </c>
      <c r="C33" s="10" t="s">
        <v>116</v>
      </c>
      <c r="D33" s="17" t="s">
        <v>117</v>
      </c>
      <c r="E33" s="12">
        <v>4283538</v>
      </c>
      <c r="F33" s="13">
        <v>0</v>
      </c>
      <c r="G33" s="14">
        <v>2306812.06</v>
      </c>
      <c r="H33" s="14">
        <v>0</v>
      </c>
      <c r="I33" s="14">
        <v>0</v>
      </c>
      <c r="J33" s="14">
        <v>819799.86</v>
      </c>
      <c r="K33" s="15">
        <v>0</v>
      </c>
      <c r="L33" s="15">
        <f t="shared" si="1"/>
        <v>819799.86</v>
      </c>
      <c r="M33" s="16">
        <f t="shared" si="2"/>
        <v>3126611.92</v>
      </c>
      <c r="N33" s="14">
        <v>2306812.06</v>
      </c>
      <c r="O33" s="14">
        <v>0</v>
      </c>
      <c r="P33" s="14">
        <v>0</v>
      </c>
      <c r="Q33" s="14">
        <v>819799.86</v>
      </c>
      <c r="R33" s="14">
        <f t="shared" si="3"/>
        <v>3126611.92</v>
      </c>
      <c r="S33" s="16">
        <f t="shared" si="0"/>
        <v>6253223.8399999999</v>
      </c>
      <c r="T33" s="8">
        <v>2306812.06</v>
      </c>
      <c r="U33" s="8">
        <v>0</v>
      </c>
      <c r="V33" s="8">
        <v>0</v>
      </c>
      <c r="W33" s="8">
        <v>819799.86</v>
      </c>
      <c r="X33" s="8">
        <f t="shared" si="4"/>
        <v>3126611.92</v>
      </c>
      <c r="Y33" s="8">
        <f t="shared" si="5"/>
        <v>9379835.7599999998</v>
      </c>
      <c r="Z33" s="9">
        <f t="shared" si="6"/>
        <v>9379835.7599999998</v>
      </c>
    </row>
    <row r="34" spans="1:26" ht="45">
      <c r="A34" s="10">
        <v>12</v>
      </c>
      <c r="B34" s="10" t="s">
        <v>118</v>
      </c>
      <c r="C34" s="10" t="s">
        <v>119</v>
      </c>
      <c r="D34" s="11" t="s">
        <v>120</v>
      </c>
      <c r="E34" s="12">
        <v>4316210</v>
      </c>
      <c r="F34" s="13">
        <v>0</v>
      </c>
      <c r="G34" s="14">
        <v>2723769.33</v>
      </c>
      <c r="H34" s="14">
        <v>553886.81000000006</v>
      </c>
      <c r="I34" s="14">
        <v>0</v>
      </c>
      <c r="J34" s="14">
        <v>373995.96</v>
      </c>
      <c r="K34" s="15">
        <v>0</v>
      </c>
      <c r="L34" s="15">
        <f t="shared" si="1"/>
        <v>373995.96</v>
      </c>
      <c r="M34" s="16">
        <f t="shared" si="2"/>
        <v>3651652.1</v>
      </c>
      <c r="N34" s="14">
        <v>2723769.33</v>
      </c>
      <c r="O34" s="14">
        <v>553886.81000000006</v>
      </c>
      <c r="P34" s="14">
        <v>0</v>
      </c>
      <c r="Q34" s="14">
        <v>373995.96</v>
      </c>
      <c r="R34" s="14">
        <f t="shared" si="3"/>
        <v>3651652.1</v>
      </c>
      <c r="S34" s="16">
        <f t="shared" si="0"/>
        <v>7303304.2000000002</v>
      </c>
      <c r="T34" s="8">
        <v>2723769.33</v>
      </c>
      <c r="U34" s="8">
        <v>553886.81000000006</v>
      </c>
      <c r="V34" s="8">
        <v>0</v>
      </c>
      <c r="W34" s="8">
        <v>373995.96</v>
      </c>
      <c r="X34" s="8">
        <f t="shared" si="4"/>
        <v>3651652.1</v>
      </c>
      <c r="Y34" s="8">
        <f t="shared" si="5"/>
        <v>10954956.300000001</v>
      </c>
      <c r="Z34" s="9">
        <f t="shared" si="6"/>
        <v>10954956.300000001</v>
      </c>
    </row>
    <row r="35" spans="1:26" ht="30">
      <c r="A35" s="10">
        <v>14</v>
      </c>
      <c r="B35" s="10" t="s">
        <v>121</v>
      </c>
      <c r="C35" s="10" t="s">
        <v>122</v>
      </c>
      <c r="D35" s="11" t="s">
        <v>123</v>
      </c>
      <c r="E35" s="12">
        <v>4283570</v>
      </c>
      <c r="F35" s="13">
        <v>170561.07</v>
      </c>
      <c r="G35" s="14">
        <v>16476278.34</v>
      </c>
      <c r="H35" s="14">
        <v>382978.03</v>
      </c>
      <c r="I35" s="14">
        <v>0</v>
      </c>
      <c r="J35" s="14">
        <v>2397332</v>
      </c>
      <c r="K35" s="15">
        <v>310563</v>
      </c>
      <c r="L35" s="15">
        <f t="shared" si="1"/>
        <v>2707895</v>
      </c>
      <c r="M35" s="16">
        <f t="shared" si="2"/>
        <v>19567151.370000001</v>
      </c>
      <c r="N35" s="14">
        <f>16476278.34+1441308</f>
        <v>17917586.34</v>
      </c>
      <c r="O35" s="14">
        <v>382978.03</v>
      </c>
      <c r="P35" s="14">
        <v>0</v>
      </c>
      <c r="Q35" s="14">
        <v>2397332</v>
      </c>
      <c r="R35" s="14">
        <f t="shared" si="3"/>
        <v>20697896.370000001</v>
      </c>
      <c r="S35" s="16">
        <f t="shared" si="0"/>
        <v>40435608.810000002</v>
      </c>
      <c r="T35" s="8">
        <v>16476278.34</v>
      </c>
      <c r="U35" s="8">
        <v>382978.03</v>
      </c>
      <c r="V35" s="8">
        <v>0</v>
      </c>
      <c r="W35" s="8">
        <v>2397332</v>
      </c>
      <c r="X35" s="8">
        <f t="shared" si="4"/>
        <v>19256588.370000001</v>
      </c>
      <c r="Y35" s="8">
        <f t="shared" si="5"/>
        <v>59521636.109999999</v>
      </c>
      <c r="Z35" s="9">
        <f t="shared" si="6"/>
        <v>59692197.180000007</v>
      </c>
    </row>
    <row r="36" spans="1:26" ht="30">
      <c r="A36" s="10">
        <v>25</v>
      </c>
      <c r="B36" s="10" t="s">
        <v>124</v>
      </c>
      <c r="C36" s="10" t="s">
        <v>125</v>
      </c>
      <c r="D36" s="17" t="s">
        <v>126</v>
      </c>
      <c r="E36" s="12">
        <v>4267265</v>
      </c>
      <c r="F36" s="13">
        <v>0</v>
      </c>
      <c r="G36" s="14">
        <v>408955.99</v>
      </c>
      <c r="H36" s="14">
        <v>0</v>
      </c>
      <c r="I36" s="14">
        <v>0</v>
      </c>
      <c r="J36" s="14">
        <v>298715.53000000003</v>
      </c>
      <c r="K36" s="15">
        <v>0</v>
      </c>
      <c r="L36" s="15">
        <f t="shared" si="1"/>
        <v>298715.53000000003</v>
      </c>
      <c r="M36" s="16">
        <f t="shared" si="2"/>
        <v>707671.52</v>
      </c>
      <c r="N36" s="14">
        <v>408955.99</v>
      </c>
      <c r="O36" s="14">
        <v>0</v>
      </c>
      <c r="P36" s="14">
        <v>0</v>
      </c>
      <c r="Q36" s="14">
        <v>298715.53000000003</v>
      </c>
      <c r="R36" s="14">
        <f t="shared" si="3"/>
        <v>707671.52</v>
      </c>
      <c r="S36" s="16">
        <f t="shared" si="0"/>
        <v>1415343.04</v>
      </c>
      <c r="T36" s="8">
        <v>408955.99</v>
      </c>
      <c r="U36" s="8">
        <v>0</v>
      </c>
      <c r="V36" s="8">
        <v>0</v>
      </c>
      <c r="W36" s="8">
        <v>298715.53000000003</v>
      </c>
      <c r="X36" s="8">
        <f t="shared" si="4"/>
        <v>707671.52</v>
      </c>
      <c r="Y36" s="8">
        <f t="shared" si="5"/>
        <v>2123014.56</v>
      </c>
      <c r="Z36" s="9">
        <f t="shared" si="6"/>
        <v>2123014.56</v>
      </c>
    </row>
    <row r="37" spans="1:26" ht="14.25" customHeight="1">
      <c r="A37" s="10">
        <v>13</v>
      </c>
      <c r="B37" s="10" t="s">
        <v>127</v>
      </c>
      <c r="C37" s="10" t="s">
        <v>128</v>
      </c>
      <c r="D37" s="27" t="s">
        <v>129</v>
      </c>
      <c r="E37" s="12">
        <v>4316295</v>
      </c>
      <c r="F37" s="13">
        <v>0</v>
      </c>
      <c r="G37" s="14">
        <v>3018796.16</v>
      </c>
      <c r="H37" s="14">
        <v>473011.88</v>
      </c>
      <c r="I37" s="14">
        <v>0</v>
      </c>
      <c r="J37" s="14">
        <v>432013.45999999996</v>
      </c>
      <c r="K37" s="15">
        <v>0</v>
      </c>
      <c r="L37" s="15">
        <f t="shared" si="1"/>
        <v>432013.45999999996</v>
      </c>
      <c r="M37" s="16">
        <f t="shared" si="2"/>
        <v>3923821.5</v>
      </c>
      <c r="N37" s="14">
        <v>3018796.16</v>
      </c>
      <c r="O37" s="14">
        <v>473011.88</v>
      </c>
      <c r="P37" s="14">
        <v>0</v>
      </c>
      <c r="Q37" s="14">
        <v>432013.45999999996</v>
      </c>
      <c r="R37" s="14">
        <f t="shared" si="3"/>
        <v>3923821.5</v>
      </c>
      <c r="S37" s="16">
        <f t="shared" si="0"/>
        <v>7847643</v>
      </c>
      <c r="T37" s="8">
        <v>3018796.16</v>
      </c>
      <c r="U37" s="8">
        <v>473011.88</v>
      </c>
      <c r="V37" s="8">
        <v>0</v>
      </c>
      <c r="W37" s="8">
        <v>432013.45999999996</v>
      </c>
      <c r="X37" s="8">
        <f t="shared" si="4"/>
        <v>3923821.5</v>
      </c>
      <c r="Y37" s="8">
        <f t="shared" si="5"/>
        <v>11771464.5</v>
      </c>
      <c r="Z37" s="9">
        <f t="shared" si="6"/>
        <v>11771464.5</v>
      </c>
    </row>
    <row r="38" spans="1:26" ht="30">
      <c r="A38" s="10">
        <v>20</v>
      </c>
      <c r="B38" s="18" t="s">
        <v>130</v>
      </c>
      <c r="C38" s="18" t="s">
        <v>131</v>
      </c>
      <c r="D38" s="11" t="s">
        <v>132</v>
      </c>
      <c r="E38" s="12">
        <v>4266049</v>
      </c>
      <c r="F38" s="13">
        <v>0</v>
      </c>
      <c r="G38" s="14">
        <v>4076713.63</v>
      </c>
      <c r="H38" s="14">
        <v>295904.36</v>
      </c>
      <c r="I38" s="14">
        <v>0</v>
      </c>
      <c r="J38" s="14">
        <v>1067656.49</v>
      </c>
      <c r="K38" s="15">
        <v>0</v>
      </c>
      <c r="L38" s="15">
        <f t="shared" si="1"/>
        <v>1067656.49</v>
      </c>
      <c r="M38" s="16">
        <f t="shared" si="2"/>
        <v>5440274.4800000004</v>
      </c>
      <c r="N38" s="14">
        <v>4076713.63</v>
      </c>
      <c r="O38" s="14">
        <v>295904.36</v>
      </c>
      <c r="P38" s="14">
        <v>0</v>
      </c>
      <c r="Q38" s="14">
        <v>1067656.49</v>
      </c>
      <c r="R38" s="14">
        <f t="shared" si="3"/>
        <v>5440274.4800000004</v>
      </c>
      <c r="S38" s="16">
        <f t="shared" si="0"/>
        <v>10880548.960000001</v>
      </c>
      <c r="T38" s="8">
        <v>4076713.63</v>
      </c>
      <c r="U38" s="8">
        <v>295904.36</v>
      </c>
      <c r="V38" s="8">
        <v>0</v>
      </c>
      <c r="W38" s="8">
        <v>1067656.49</v>
      </c>
      <c r="X38" s="8">
        <f t="shared" si="4"/>
        <v>5440274.4800000004</v>
      </c>
      <c r="Y38" s="8">
        <f t="shared" si="5"/>
        <v>16320823.440000001</v>
      </c>
      <c r="Z38" s="9">
        <f t="shared" si="6"/>
        <v>16320823.440000001</v>
      </c>
    </row>
    <row r="39" spans="1:26" ht="30">
      <c r="A39" s="10">
        <v>18</v>
      </c>
      <c r="B39" s="10" t="s">
        <v>133</v>
      </c>
      <c r="C39" s="10" t="s">
        <v>134</v>
      </c>
      <c r="D39" s="11" t="s">
        <v>135</v>
      </c>
      <c r="E39" s="12">
        <v>4266162</v>
      </c>
      <c r="F39" s="13">
        <v>0</v>
      </c>
      <c r="G39" s="14">
        <v>6061275.3200000003</v>
      </c>
      <c r="H39" s="14">
        <v>792378.8</v>
      </c>
      <c r="I39" s="14">
        <v>0</v>
      </c>
      <c r="J39" s="14">
        <v>362751.99</v>
      </c>
      <c r="K39" s="15">
        <v>6226.01</v>
      </c>
      <c r="L39" s="15">
        <f t="shared" si="1"/>
        <v>368978</v>
      </c>
      <c r="M39" s="16">
        <f t="shared" si="2"/>
        <v>7222632.1200000001</v>
      </c>
      <c r="N39" s="14">
        <v>6061275.3200000003</v>
      </c>
      <c r="O39" s="14">
        <v>792378.8</v>
      </c>
      <c r="P39" s="14">
        <v>0</v>
      </c>
      <c r="Q39" s="14">
        <v>362751.99</v>
      </c>
      <c r="R39" s="14">
        <f t="shared" si="3"/>
        <v>7216406.1100000003</v>
      </c>
      <c r="S39" s="16">
        <f t="shared" si="0"/>
        <v>14439038.23</v>
      </c>
      <c r="T39" s="8">
        <v>6061275.3200000003</v>
      </c>
      <c r="U39" s="8">
        <v>792378.8</v>
      </c>
      <c r="V39" s="8">
        <v>0</v>
      </c>
      <c r="W39" s="8">
        <v>362751.99</v>
      </c>
      <c r="X39" s="8">
        <f t="shared" si="4"/>
        <v>7216406.1100000003</v>
      </c>
      <c r="Y39" s="8">
        <f t="shared" si="5"/>
        <v>21655444.34</v>
      </c>
      <c r="Z39" s="9">
        <f t="shared" si="6"/>
        <v>21655444.34</v>
      </c>
    </row>
    <row r="40" spans="1:26" ht="30">
      <c r="A40" s="10">
        <v>4</v>
      </c>
      <c r="B40" s="10" t="s">
        <v>136</v>
      </c>
      <c r="C40" s="10" t="s">
        <v>137</v>
      </c>
      <c r="D40" s="17" t="s">
        <v>138</v>
      </c>
      <c r="E40" s="12">
        <v>9524980</v>
      </c>
      <c r="F40" s="13">
        <v>0</v>
      </c>
      <c r="G40" s="14">
        <v>3746737.59</v>
      </c>
      <c r="H40" s="14">
        <v>0</v>
      </c>
      <c r="I40" s="14">
        <v>0</v>
      </c>
      <c r="J40" s="14">
        <v>4235451.22</v>
      </c>
      <c r="K40" s="15">
        <v>0</v>
      </c>
      <c r="L40" s="15">
        <f t="shared" si="1"/>
        <v>4235451.22</v>
      </c>
      <c r="M40" s="16">
        <f t="shared" si="2"/>
        <v>7982188.8099999996</v>
      </c>
      <c r="N40" s="14">
        <f>3746737.59+878864.38</f>
        <v>4625601.97</v>
      </c>
      <c r="O40" s="14">
        <v>0</v>
      </c>
      <c r="P40" s="14">
        <v>0</v>
      </c>
      <c r="Q40" s="14">
        <v>4235451.22</v>
      </c>
      <c r="R40" s="14">
        <f t="shared" si="3"/>
        <v>8861053.1899999995</v>
      </c>
      <c r="S40" s="16">
        <f t="shared" si="0"/>
        <v>16843242</v>
      </c>
      <c r="T40" s="8">
        <v>3746737.59</v>
      </c>
      <c r="U40" s="8">
        <v>0</v>
      </c>
      <c r="V40" s="8">
        <v>0</v>
      </c>
      <c r="W40" s="8">
        <v>4235451.22</v>
      </c>
      <c r="X40" s="8">
        <f t="shared" si="4"/>
        <v>7982188.8099999996</v>
      </c>
      <c r="Y40" s="8">
        <f t="shared" si="5"/>
        <v>24825430.809999999</v>
      </c>
      <c r="Z40" s="9">
        <f t="shared" si="6"/>
        <v>24825430.809999999</v>
      </c>
    </row>
    <row r="41" spans="1:26" ht="30">
      <c r="A41" s="10">
        <v>11</v>
      </c>
      <c r="B41" s="10" t="s">
        <v>139</v>
      </c>
      <c r="C41" s="10" t="s">
        <v>140</v>
      </c>
      <c r="D41" s="11" t="s">
        <v>141</v>
      </c>
      <c r="E41" s="12">
        <v>4203911</v>
      </c>
      <c r="F41" s="13">
        <v>0</v>
      </c>
      <c r="G41" s="14">
        <v>307112.44</v>
      </c>
      <c r="H41" s="14">
        <v>526990.56000000006</v>
      </c>
      <c r="I41" s="14">
        <v>0</v>
      </c>
      <c r="J41" s="14">
        <v>152778.9</v>
      </c>
      <c r="K41" s="15">
        <v>11466.1</v>
      </c>
      <c r="L41" s="15">
        <f t="shared" si="1"/>
        <v>164245</v>
      </c>
      <c r="M41" s="16">
        <f t="shared" si="2"/>
        <v>998348</v>
      </c>
      <c r="N41" s="14">
        <v>307112.44</v>
      </c>
      <c r="O41" s="14">
        <v>526990.56000000006</v>
      </c>
      <c r="P41" s="14">
        <v>0</v>
      </c>
      <c r="Q41" s="14">
        <v>152778.9</v>
      </c>
      <c r="R41" s="14">
        <f t="shared" si="3"/>
        <v>986881.9</v>
      </c>
      <c r="S41" s="16">
        <f t="shared" si="0"/>
        <v>1985229.9</v>
      </c>
      <c r="T41" s="8">
        <v>307112.44</v>
      </c>
      <c r="U41" s="8">
        <v>526990.56000000006</v>
      </c>
      <c r="V41" s="8">
        <v>0</v>
      </c>
      <c r="W41" s="8">
        <v>152778.9</v>
      </c>
      <c r="X41" s="8">
        <f t="shared" si="4"/>
        <v>986881.9</v>
      </c>
      <c r="Y41" s="8">
        <f t="shared" si="5"/>
        <v>2972111.8</v>
      </c>
      <c r="Z41" s="9">
        <f t="shared" si="6"/>
        <v>2972111.8</v>
      </c>
    </row>
    <row r="42" spans="1:26" ht="30">
      <c r="A42" s="10">
        <v>40</v>
      </c>
      <c r="B42" s="18" t="s">
        <v>142</v>
      </c>
      <c r="C42" s="18" t="s">
        <v>143</v>
      </c>
      <c r="D42" s="17" t="s">
        <v>144</v>
      </c>
      <c r="E42" s="28">
        <v>4192537</v>
      </c>
      <c r="F42" s="13">
        <v>0</v>
      </c>
      <c r="G42" s="14">
        <v>11222262.470000001</v>
      </c>
      <c r="H42" s="14">
        <v>1681098.94</v>
      </c>
      <c r="I42" s="14">
        <v>36410.67</v>
      </c>
      <c r="J42" s="14">
        <v>1047349.29</v>
      </c>
      <c r="K42" s="15">
        <v>291141.71000000002</v>
      </c>
      <c r="L42" s="15">
        <f t="shared" si="1"/>
        <v>1338491</v>
      </c>
      <c r="M42" s="16">
        <f t="shared" si="2"/>
        <v>14278263.080000002</v>
      </c>
      <c r="N42" s="14">
        <v>11222262.470000001</v>
      </c>
      <c r="O42" s="14">
        <v>1681098.94</v>
      </c>
      <c r="P42" s="14">
        <v>36410.67</v>
      </c>
      <c r="Q42" s="14">
        <v>1047349.29</v>
      </c>
      <c r="R42" s="14">
        <f t="shared" si="3"/>
        <v>13987121.370000001</v>
      </c>
      <c r="S42" s="16">
        <f t="shared" si="0"/>
        <v>28265384.450000003</v>
      </c>
      <c r="T42" s="8">
        <v>11222262.470000001</v>
      </c>
      <c r="U42" s="8">
        <v>1681098.94</v>
      </c>
      <c r="V42" s="8">
        <v>36410.67</v>
      </c>
      <c r="W42" s="8">
        <v>1047349.29</v>
      </c>
      <c r="X42" s="8">
        <f t="shared" si="4"/>
        <v>13987121.370000001</v>
      </c>
      <c r="Y42" s="8">
        <f t="shared" si="5"/>
        <v>42252505.820000008</v>
      </c>
      <c r="Z42" s="9">
        <f t="shared" si="6"/>
        <v>42252505.820000008</v>
      </c>
    </row>
    <row r="43" spans="1:26" ht="14.25" customHeight="1">
      <c r="A43" s="10">
        <v>41</v>
      </c>
      <c r="B43" s="10" t="s">
        <v>145</v>
      </c>
      <c r="C43" s="10" t="s">
        <v>146</v>
      </c>
      <c r="D43" s="17" t="s">
        <v>147</v>
      </c>
      <c r="E43" s="12">
        <v>14908162</v>
      </c>
      <c r="F43" s="13">
        <v>0</v>
      </c>
      <c r="G43" s="14">
        <v>511744.4</v>
      </c>
      <c r="H43" s="14">
        <v>0</v>
      </c>
      <c r="I43" s="14">
        <v>0</v>
      </c>
      <c r="J43" s="14">
        <v>131996.19</v>
      </c>
      <c r="K43" s="15">
        <v>0</v>
      </c>
      <c r="L43" s="15">
        <f t="shared" si="1"/>
        <v>131996.19</v>
      </c>
      <c r="M43" s="16">
        <f t="shared" si="2"/>
        <v>643740.59000000008</v>
      </c>
      <c r="N43" s="14">
        <v>511744.4</v>
      </c>
      <c r="O43" s="14">
        <v>0</v>
      </c>
      <c r="P43" s="14">
        <v>0</v>
      </c>
      <c r="Q43" s="14">
        <v>131996.19</v>
      </c>
      <c r="R43" s="14">
        <f t="shared" si="3"/>
        <v>643740.59000000008</v>
      </c>
      <c r="S43" s="16">
        <f t="shared" si="0"/>
        <v>1287481.1800000002</v>
      </c>
      <c r="T43" s="8">
        <v>511744.4</v>
      </c>
      <c r="U43" s="8">
        <v>0</v>
      </c>
      <c r="V43" s="8">
        <v>0</v>
      </c>
      <c r="W43" s="8">
        <v>131996.19</v>
      </c>
      <c r="X43" s="8">
        <f t="shared" si="4"/>
        <v>643740.59000000008</v>
      </c>
      <c r="Y43" s="8">
        <f t="shared" si="5"/>
        <v>1931221.7700000003</v>
      </c>
      <c r="Z43" s="9">
        <f t="shared" si="6"/>
        <v>1931221.7700000003</v>
      </c>
    </row>
    <row r="44" spans="1:26">
      <c r="A44" s="10">
        <v>45</v>
      </c>
      <c r="B44" s="10" t="s">
        <v>148</v>
      </c>
      <c r="C44" s="10" t="s">
        <v>149</v>
      </c>
      <c r="D44" s="17" t="s">
        <v>150</v>
      </c>
      <c r="E44" s="12">
        <v>5854268</v>
      </c>
      <c r="F44" s="13">
        <v>97695.91</v>
      </c>
      <c r="G44" s="14">
        <v>325353.09999999998</v>
      </c>
      <c r="H44" s="14">
        <v>0</v>
      </c>
      <c r="I44" s="14">
        <v>330563.33999999997</v>
      </c>
      <c r="J44" s="14">
        <v>88731.97</v>
      </c>
      <c r="K44" s="15">
        <v>29140.03</v>
      </c>
      <c r="L44" s="15">
        <f t="shared" si="1"/>
        <v>117872</v>
      </c>
      <c r="M44" s="16">
        <f t="shared" si="2"/>
        <v>773788.44</v>
      </c>
      <c r="N44" s="14">
        <v>327261.69</v>
      </c>
      <c r="O44" s="14">
        <v>0</v>
      </c>
      <c r="P44" s="14">
        <v>326330.59999999998</v>
      </c>
      <c r="Q44" s="14">
        <v>88731.97</v>
      </c>
      <c r="R44" s="14">
        <f t="shared" si="3"/>
        <v>742324.26</v>
      </c>
      <c r="S44" s="16">
        <f t="shared" si="0"/>
        <v>1613808.6099999999</v>
      </c>
      <c r="T44" s="8">
        <v>327800</v>
      </c>
      <c r="U44" s="8">
        <v>0</v>
      </c>
      <c r="V44" s="8">
        <v>326330.59999999998</v>
      </c>
      <c r="W44" s="8">
        <v>88731.97</v>
      </c>
      <c r="X44" s="8">
        <f t="shared" si="4"/>
        <v>742862.57</v>
      </c>
      <c r="Y44" s="8">
        <f t="shared" si="5"/>
        <v>2258975.27</v>
      </c>
      <c r="Z44" s="9">
        <f t="shared" si="6"/>
        <v>2356671.1799999997</v>
      </c>
    </row>
    <row r="45" spans="1:26">
      <c r="A45" s="10">
        <v>42</v>
      </c>
      <c r="B45" s="10" t="s">
        <v>151</v>
      </c>
      <c r="C45" s="10" t="s">
        <v>152</v>
      </c>
      <c r="D45" s="17" t="s">
        <v>153</v>
      </c>
      <c r="E45" s="12">
        <v>21101334</v>
      </c>
      <c r="F45" s="13">
        <v>56958.79</v>
      </c>
      <c r="G45" s="14">
        <v>0</v>
      </c>
      <c r="H45" s="14">
        <v>1477459.02</v>
      </c>
      <c r="I45" s="14">
        <v>0</v>
      </c>
      <c r="J45" s="14">
        <v>25204.84</v>
      </c>
      <c r="K45" s="15">
        <v>23819.16</v>
      </c>
      <c r="L45" s="15">
        <f t="shared" si="1"/>
        <v>49024</v>
      </c>
      <c r="M45" s="16">
        <f t="shared" si="2"/>
        <v>1526483.02</v>
      </c>
      <c r="N45" s="14">
        <v>0</v>
      </c>
      <c r="O45" s="14">
        <v>1477459.02</v>
      </c>
      <c r="P45" s="14">
        <v>0</v>
      </c>
      <c r="Q45" s="14">
        <v>25204.84</v>
      </c>
      <c r="R45" s="14">
        <f t="shared" si="3"/>
        <v>1502663.86</v>
      </c>
      <c r="S45" s="16">
        <f t="shared" si="0"/>
        <v>3086105.67</v>
      </c>
      <c r="T45" s="8">
        <v>0</v>
      </c>
      <c r="U45" s="8">
        <v>1477459.02</v>
      </c>
      <c r="V45" s="8">
        <v>0</v>
      </c>
      <c r="W45" s="8">
        <v>25204.84</v>
      </c>
      <c r="X45" s="8">
        <f t="shared" si="4"/>
        <v>1502663.86</v>
      </c>
      <c r="Y45" s="8">
        <f t="shared" si="5"/>
        <v>4531810.74</v>
      </c>
      <c r="Z45" s="9">
        <f t="shared" si="6"/>
        <v>4588769.53</v>
      </c>
    </row>
    <row r="46" spans="1:26">
      <c r="A46" s="10">
        <v>46</v>
      </c>
      <c r="B46" s="18" t="s">
        <v>154</v>
      </c>
      <c r="C46" s="18" t="s">
        <v>155</v>
      </c>
      <c r="D46" s="17" t="s">
        <v>156</v>
      </c>
      <c r="E46" s="12">
        <v>14009050</v>
      </c>
      <c r="F46" s="13">
        <v>0</v>
      </c>
      <c r="G46" s="14">
        <v>312205.93000000005</v>
      </c>
      <c r="H46" s="14">
        <v>0</v>
      </c>
      <c r="I46" s="14">
        <v>0</v>
      </c>
      <c r="J46" s="14">
        <v>203270.5</v>
      </c>
      <c r="K46" s="15">
        <v>0</v>
      </c>
      <c r="L46" s="15">
        <f t="shared" si="1"/>
        <v>203270.5</v>
      </c>
      <c r="M46" s="16">
        <f t="shared" si="2"/>
        <v>515476.43000000005</v>
      </c>
      <c r="N46" s="14">
        <v>302606.36333333334</v>
      </c>
      <c r="O46" s="14">
        <v>0</v>
      </c>
      <c r="P46" s="14">
        <v>0</v>
      </c>
      <c r="Q46" s="14">
        <v>180762</v>
      </c>
      <c r="R46" s="14">
        <f t="shared" si="3"/>
        <v>483368.36333333334</v>
      </c>
      <c r="S46" s="16">
        <f t="shared" si="0"/>
        <v>998844.79333333345</v>
      </c>
      <c r="T46" s="8">
        <v>315495.40999999997</v>
      </c>
      <c r="U46" s="8">
        <v>0</v>
      </c>
      <c r="V46" s="8">
        <v>0</v>
      </c>
      <c r="W46" s="8">
        <v>181129</v>
      </c>
      <c r="X46" s="8">
        <f t="shared" si="4"/>
        <v>496624.41</v>
      </c>
      <c r="Y46" s="8">
        <f t="shared" si="5"/>
        <v>1495469.2033333334</v>
      </c>
      <c r="Z46" s="9">
        <f t="shared" si="6"/>
        <v>1495469.2033333334</v>
      </c>
    </row>
    <row r="47" spans="1:26">
      <c r="A47" s="10">
        <v>47</v>
      </c>
      <c r="B47" s="18" t="s">
        <v>157</v>
      </c>
      <c r="C47" s="18" t="s">
        <v>158</v>
      </c>
      <c r="D47" s="17" t="s">
        <v>159</v>
      </c>
      <c r="E47" s="12">
        <v>8422035</v>
      </c>
      <c r="F47" s="13">
        <v>123810.33</v>
      </c>
      <c r="G47" s="14">
        <v>1651646.1549999998</v>
      </c>
      <c r="H47" s="14">
        <v>0</v>
      </c>
      <c r="I47" s="14">
        <v>0</v>
      </c>
      <c r="J47" s="14">
        <v>400159.71</v>
      </c>
      <c r="K47" s="15">
        <v>128992.29</v>
      </c>
      <c r="L47" s="15">
        <f t="shared" si="1"/>
        <v>529152</v>
      </c>
      <c r="M47" s="16">
        <f t="shared" si="2"/>
        <v>2180798.1549999998</v>
      </c>
      <c r="N47" s="14">
        <v>1526375.4933333332</v>
      </c>
      <c r="O47" s="14">
        <v>0</v>
      </c>
      <c r="P47" s="14">
        <v>0</v>
      </c>
      <c r="Q47" s="14">
        <v>400159.71</v>
      </c>
      <c r="R47" s="14">
        <f t="shared" si="3"/>
        <v>1926535.2033333331</v>
      </c>
      <c r="S47" s="16">
        <f t="shared" si="0"/>
        <v>4231143.6883333325</v>
      </c>
      <c r="T47" s="8">
        <v>1526375.4933333332</v>
      </c>
      <c r="U47" s="8">
        <v>0</v>
      </c>
      <c r="V47" s="8">
        <v>0</v>
      </c>
      <c r="W47" s="8">
        <v>400159.71</v>
      </c>
      <c r="X47" s="8">
        <f t="shared" si="4"/>
        <v>1926535.2033333331</v>
      </c>
      <c r="Y47" s="8">
        <f t="shared" si="5"/>
        <v>6033868.5616666656</v>
      </c>
      <c r="Z47" s="9">
        <f t="shared" si="6"/>
        <v>6157678.8916666657</v>
      </c>
    </row>
    <row r="48" spans="1:26" ht="14.25" customHeight="1">
      <c r="A48" s="10">
        <v>49</v>
      </c>
      <c r="B48" s="10" t="s">
        <v>160</v>
      </c>
      <c r="C48" s="10" t="s">
        <v>161</v>
      </c>
      <c r="D48" s="17" t="s">
        <v>162</v>
      </c>
      <c r="E48" s="12">
        <v>15413404</v>
      </c>
      <c r="F48" s="13">
        <v>278234.27</v>
      </c>
      <c r="G48" s="14">
        <v>94024.735000000001</v>
      </c>
      <c r="H48" s="14">
        <v>0</v>
      </c>
      <c r="I48" s="14">
        <v>0</v>
      </c>
      <c r="J48" s="14">
        <v>611620.18000000005</v>
      </c>
      <c r="K48" s="15">
        <v>266582.82</v>
      </c>
      <c r="L48" s="15">
        <f t="shared" si="1"/>
        <v>878203</v>
      </c>
      <c r="M48" s="16">
        <f t="shared" si="2"/>
        <v>972227.7350000001</v>
      </c>
      <c r="N48" s="14">
        <v>187640.10666666669</v>
      </c>
      <c r="O48" s="14">
        <v>0</v>
      </c>
      <c r="P48" s="14">
        <v>0</v>
      </c>
      <c r="Q48" s="14">
        <v>611620.18000000005</v>
      </c>
      <c r="R48" s="14">
        <f t="shared" si="3"/>
        <v>799260.28666666674</v>
      </c>
      <c r="S48" s="16">
        <f t="shared" si="0"/>
        <v>2049722.291666667</v>
      </c>
      <c r="T48" s="8">
        <v>187640.10666666669</v>
      </c>
      <c r="U48" s="8">
        <v>0</v>
      </c>
      <c r="V48" s="8">
        <v>0</v>
      </c>
      <c r="W48" s="8">
        <v>611620.18000000005</v>
      </c>
      <c r="X48" s="8">
        <f t="shared" si="4"/>
        <v>799260.28666666674</v>
      </c>
      <c r="Y48" s="8">
        <f t="shared" si="5"/>
        <v>2570748.3083333336</v>
      </c>
      <c r="Z48" s="9">
        <f t="shared" si="6"/>
        <v>2848982.5783333336</v>
      </c>
    </row>
    <row r="49" spans="1:26">
      <c r="A49" s="10">
        <v>51</v>
      </c>
      <c r="B49" s="10" t="s">
        <v>163</v>
      </c>
      <c r="C49" s="10" t="s">
        <v>164</v>
      </c>
      <c r="D49" s="17" t="s">
        <v>165</v>
      </c>
      <c r="E49" s="29">
        <v>5919324</v>
      </c>
      <c r="F49" s="13">
        <v>0</v>
      </c>
      <c r="G49" s="14">
        <v>1146680.21</v>
      </c>
      <c r="H49" s="14">
        <v>0</v>
      </c>
      <c r="I49" s="14">
        <v>0</v>
      </c>
      <c r="J49" s="14">
        <v>6476.37</v>
      </c>
      <c r="K49" s="15">
        <v>0</v>
      </c>
      <c r="L49" s="15">
        <f t="shared" si="1"/>
        <v>6476.37</v>
      </c>
      <c r="M49" s="16">
        <f t="shared" si="2"/>
        <v>1153156.58</v>
      </c>
      <c r="N49" s="14">
        <v>1083047.76</v>
      </c>
      <c r="O49" s="14">
        <v>0</v>
      </c>
      <c r="P49" s="14">
        <v>0</v>
      </c>
      <c r="Q49" s="14">
        <v>6476.37</v>
      </c>
      <c r="R49" s="14">
        <f t="shared" si="3"/>
        <v>1089524.1300000001</v>
      </c>
      <c r="S49" s="16">
        <f t="shared" si="0"/>
        <v>2242680.71</v>
      </c>
      <c r="T49" s="8">
        <v>1083047.76</v>
      </c>
      <c r="U49" s="8">
        <v>0</v>
      </c>
      <c r="V49" s="8">
        <v>0</v>
      </c>
      <c r="W49" s="8">
        <v>6476.37</v>
      </c>
      <c r="X49" s="8">
        <f t="shared" si="4"/>
        <v>1089524.1300000001</v>
      </c>
      <c r="Y49" s="8">
        <f t="shared" si="5"/>
        <v>3332204.84</v>
      </c>
      <c r="Z49" s="9">
        <f t="shared" si="6"/>
        <v>3332204.84</v>
      </c>
    </row>
    <row r="50" spans="1:26">
      <c r="A50" s="10">
        <v>50</v>
      </c>
      <c r="B50" s="10" t="s">
        <v>166</v>
      </c>
      <c r="C50" s="10" t="s">
        <v>167</v>
      </c>
      <c r="D50" s="17" t="s">
        <v>168</v>
      </c>
      <c r="E50" s="12">
        <v>18487139</v>
      </c>
      <c r="F50" s="13">
        <v>0</v>
      </c>
      <c r="G50" s="14">
        <v>265263.74</v>
      </c>
      <c r="H50" s="14">
        <v>0</v>
      </c>
      <c r="I50" s="14">
        <v>0</v>
      </c>
      <c r="J50" s="14">
        <v>0</v>
      </c>
      <c r="K50" s="15">
        <v>0</v>
      </c>
      <c r="L50" s="15">
        <f t="shared" si="1"/>
        <v>0</v>
      </c>
      <c r="M50" s="16">
        <f t="shared" si="2"/>
        <v>265263.74</v>
      </c>
      <c r="N50" s="14">
        <v>265263.74</v>
      </c>
      <c r="O50" s="14">
        <v>0</v>
      </c>
      <c r="P50" s="14">
        <v>0</v>
      </c>
      <c r="Q50" s="14">
        <v>0</v>
      </c>
      <c r="R50" s="14">
        <f t="shared" si="3"/>
        <v>265263.74</v>
      </c>
      <c r="S50" s="16">
        <f t="shared" si="0"/>
        <v>530527.48</v>
      </c>
      <c r="T50" s="8">
        <v>265263.74</v>
      </c>
      <c r="U50" s="8">
        <v>0</v>
      </c>
      <c r="V50" s="8">
        <v>0</v>
      </c>
      <c r="W50" s="8">
        <v>0</v>
      </c>
      <c r="X50" s="8">
        <f t="shared" si="4"/>
        <v>265263.74</v>
      </c>
      <c r="Y50" s="8">
        <f t="shared" si="5"/>
        <v>795791.22</v>
      </c>
      <c r="Z50" s="9">
        <f t="shared" si="6"/>
        <v>795791.22</v>
      </c>
    </row>
    <row r="51" spans="1:26">
      <c r="A51" s="10">
        <v>54</v>
      </c>
      <c r="B51" s="10" t="s">
        <v>169</v>
      </c>
      <c r="C51" s="10" t="s">
        <v>170</v>
      </c>
      <c r="D51" s="17" t="s">
        <v>171</v>
      </c>
      <c r="E51" s="12">
        <v>15852353</v>
      </c>
      <c r="F51" s="13">
        <v>0</v>
      </c>
      <c r="G51" s="14">
        <v>0</v>
      </c>
      <c r="H51" s="14">
        <v>0</v>
      </c>
      <c r="I51" s="14">
        <v>0</v>
      </c>
      <c r="J51" s="14">
        <v>304313.5</v>
      </c>
      <c r="K51" s="15">
        <v>0</v>
      </c>
      <c r="L51" s="15">
        <f t="shared" si="1"/>
        <v>304313.5</v>
      </c>
      <c r="M51" s="16">
        <f t="shared" si="2"/>
        <v>304313.5</v>
      </c>
      <c r="N51" s="14">
        <v>0</v>
      </c>
      <c r="O51" s="14">
        <v>0</v>
      </c>
      <c r="P51" s="14">
        <v>0</v>
      </c>
      <c r="Q51" s="14">
        <v>256640</v>
      </c>
      <c r="R51" s="14">
        <f t="shared" si="3"/>
        <v>256640</v>
      </c>
      <c r="S51" s="16">
        <f t="shared" si="0"/>
        <v>560953.5</v>
      </c>
      <c r="T51" s="8">
        <v>0</v>
      </c>
      <c r="U51" s="8">
        <v>0</v>
      </c>
      <c r="V51" s="8">
        <v>0</v>
      </c>
      <c r="W51" s="8">
        <v>256640</v>
      </c>
      <c r="X51" s="8">
        <f t="shared" si="4"/>
        <v>256640</v>
      </c>
      <c r="Y51" s="8">
        <f t="shared" si="5"/>
        <v>817593.5</v>
      </c>
      <c r="Z51" s="9">
        <f t="shared" si="6"/>
        <v>817593.5</v>
      </c>
    </row>
    <row r="52" spans="1:26" ht="30">
      <c r="A52" s="10">
        <v>52</v>
      </c>
      <c r="B52" s="18" t="s">
        <v>172</v>
      </c>
      <c r="C52" s="18" t="s">
        <v>173</v>
      </c>
      <c r="D52" s="17" t="s">
        <v>174</v>
      </c>
      <c r="E52" s="12">
        <v>16273767</v>
      </c>
      <c r="F52" s="13">
        <v>0</v>
      </c>
      <c r="G52" s="14">
        <v>462010.84</v>
      </c>
      <c r="H52" s="14">
        <v>0</v>
      </c>
      <c r="I52" s="14">
        <v>0</v>
      </c>
      <c r="J52" s="14">
        <v>69420.17</v>
      </c>
      <c r="K52" s="15">
        <v>48658.83</v>
      </c>
      <c r="L52" s="15">
        <f t="shared" si="1"/>
        <v>118079</v>
      </c>
      <c r="M52" s="16">
        <f t="shared" si="2"/>
        <v>580089.84</v>
      </c>
      <c r="N52" s="14">
        <f>462010.84+12688.84</f>
        <v>474699.68000000005</v>
      </c>
      <c r="O52" s="14">
        <v>0</v>
      </c>
      <c r="P52" s="14">
        <v>0</v>
      </c>
      <c r="Q52" s="14">
        <v>69420.17</v>
      </c>
      <c r="R52" s="14">
        <f t="shared" si="3"/>
        <v>544119.85000000009</v>
      </c>
      <c r="S52" s="16">
        <f t="shared" si="0"/>
        <v>1124209.69</v>
      </c>
      <c r="T52" s="8">
        <v>462010.84</v>
      </c>
      <c r="U52" s="8">
        <v>0</v>
      </c>
      <c r="V52" s="8">
        <v>0</v>
      </c>
      <c r="W52" s="8">
        <v>69420.17</v>
      </c>
      <c r="X52" s="8">
        <f t="shared" si="4"/>
        <v>531431.01</v>
      </c>
      <c r="Y52" s="8">
        <f t="shared" si="5"/>
        <v>1655640.7</v>
      </c>
      <c r="Z52" s="9">
        <f t="shared" si="6"/>
        <v>1655640.7</v>
      </c>
    </row>
    <row r="53" spans="1:26">
      <c r="A53" s="10">
        <v>53</v>
      </c>
      <c r="B53" s="10" t="s">
        <v>175</v>
      </c>
      <c r="C53" s="10" t="s">
        <v>176</v>
      </c>
      <c r="D53" s="17" t="s">
        <v>177</v>
      </c>
      <c r="E53" s="12">
        <v>17035542</v>
      </c>
      <c r="F53" s="13">
        <v>12883.59</v>
      </c>
      <c r="G53" s="14">
        <v>0</v>
      </c>
      <c r="H53" s="14">
        <v>0</v>
      </c>
      <c r="I53" s="14">
        <v>0</v>
      </c>
      <c r="J53" s="14">
        <v>15992.92</v>
      </c>
      <c r="K53" s="15">
        <v>7255.08</v>
      </c>
      <c r="L53" s="15">
        <f t="shared" si="1"/>
        <v>23248</v>
      </c>
      <c r="M53" s="16">
        <f t="shared" si="2"/>
        <v>23248</v>
      </c>
      <c r="N53" s="14">
        <v>0</v>
      </c>
      <c r="O53" s="14">
        <v>0</v>
      </c>
      <c r="P53" s="14">
        <v>0</v>
      </c>
      <c r="Q53" s="14">
        <v>0</v>
      </c>
      <c r="R53" s="14">
        <f t="shared" si="3"/>
        <v>0</v>
      </c>
      <c r="S53" s="16">
        <f t="shared" si="0"/>
        <v>36131.589999999997</v>
      </c>
      <c r="T53" s="8">
        <v>0</v>
      </c>
      <c r="U53" s="8">
        <v>0</v>
      </c>
      <c r="V53" s="8">
        <v>0</v>
      </c>
      <c r="W53" s="8">
        <v>15992.92</v>
      </c>
      <c r="X53" s="8">
        <f t="shared" si="4"/>
        <v>15992.92</v>
      </c>
      <c r="Y53" s="8">
        <f t="shared" si="5"/>
        <v>39240.92</v>
      </c>
      <c r="Z53" s="9">
        <f t="shared" si="6"/>
        <v>52124.509999999995</v>
      </c>
    </row>
    <row r="54" spans="1:26" ht="15.75" customHeight="1">
      <c r="A54" s="10">
        <v>55</v>
      </c>
      <c r="B54" s="10" t="s">
        <v>178</v>
      </c>
      <c r="C54" s="10" t="s">
        <v>179</v>
      </c>
      <c r="D54" s="17" t="s">
        <v>180</v>
      </c>
      <c r="E54" s="12">
        <v>17010254</v>
      </c>
      <c r="F54" s="13">
        <v>0</v>
      </c>
      <c r="G54" s="14">
        <v>0</v>
      </c>
      <c r="H54" s="14">
        <v>0</v>
      </c>
      <c r="I54" s="14">
        <v>0</v>
      </c>
      <c r="J54" s="14">
        <v>53844</v>
      </c>
      <c r="K54" s="15">
        <v>14189</v>
      </c>
      <c r="L54" s="15">
        <f t="shared" si="1"/>
        <v>68033</v>
      </c>
      <c r="M54" s="16">
        <f t="shared" si="2"/>
        <v>68033</v>
      </c>
      <c r="N54" s="14">
        <v>0</v>
      </c>
      <c r="O54" s="14">
        <v>0</v>
      </c>
      <c r="P54" s="14">
        <v>0</v>
      </c>
      <c r="Q54" s="14">
        <v>51520</v>
      </c>
      <c r="R54" s="14">
        <f t="shared" si="3"/>
        <v>51520</v>
      </c>
      <c r="S54" s="16">
        <f t="shared" si="0"/>
        <v>119553</v>
      </c>
      <c r="T54" s="8">
        <v>0</v>
      </c>
      <c r="U54" s="8">
        <v>0</v>
      </c>
      <c r="V54" s="8">
        <v>0</v>
      </c>
      <c r="W54" s="8">
        <v>68033</v>
      </c>
      <c r="X54" s="8">
        <f t="shared" si="4"/>
        <v>68033</v>
      </c>
      <c r="Y54" s="8">
        <f t="shared" si="5"/>
        <v>187586</v>
      </c>
      <c r="Z54" s="9">
        <f t="shared" si="6"/>
        <v>187586</v>
      </c>
    </row>
    <row r="55" spans="1:26">
      <c r="A55" s="10">
        <v>57</v>
      </c>
      <c r="B55" s="10" t="s">
        <v>181</v>
      </c>
      <c r="C55" s="10" t="s">
        <v>182</v>
      </c>
      <c r="D55" s="17" t="s">
        <v>183</v>
      </c>
      <c r="E55" s="12">
        <v>26630352</v>
      </c>
      <c r="F55" s="13">
        <v>25651.25</v>
      </c>
      <c r="G55" s="14">
        <v>1300808.3900000001</v>
      </c>
      <c r="H55" s="14">
        <v>0</v>
      </c>
      <c r="I55" s="14">
        <v>0</v>
      </c>
      <c r="J55" s="14">
        <v>460104.98</v>
      </c>
      <c r="K55" s="15">
        <v>41822.019999999997</v>
      </c>
      <c r="L55" s="15">
        <f t="shared" si="1"/>
        <v>501927</v>
      </c>
      <c r="M55" s="16">
        <f t="shared" si="2"/>
        <v>1802735.3900000001</v>
      </c>
      <c r="N55" s="14">
        <v>1315818.8233333335</v>
      </c>
      <c r="O55" s="14">
        <v>0</v>
      </c>
      <c r="P55" s="14">
        <v>0</v>
      </c>
      <c r="Q55" s="14">
        <v>459769</v>
      </c>
      <c r="R55" s="14">
        <f t="shared" si="3"/>
        <v>1775587.8233333335</v>
      </c>
      <c r="S55" s="16">
        <f t="shared" si="0"/>
        <v>3603974.4633333338</v>
      </c>
      <c r="T55" s="8">
        <v>1315818.8233333335</v>
      </c>
      <c r="U55" s="8">
        <v>0</v>
      </c>
      <c r="V55" s="8">
        <v>0</v>
      </c>
      <c r="W55" s="8">
        <v>460104.98</v>
      </c>
      <c r="X55" s="8">
        <f t="shared" si="4"/>
        <v>1775923.8033333335</v>
      </c>
      <c r="Y55" s="8">
        <f t="shared" si="5"/>
        <v>5354247.0166666675</v>
      </c>
      <c r="Z55" s="9">
        <f t="shared" si="6"/>
        <v>5379898.2666666675</v>
      </c>
    </row>
    <row r="56" spans="1:26">
      <c r="A56" s="10">
        <v>56</v>
      </c>
      <c r="B56" s="10" t="s">
        <v>184</v>
      </c>
      <c r="C56" s="10" t="s">
        <v>185</v>
      </c>
      <c r="D56" s="17" t="s">
        <v>186</v>
      </c>
      <c r="E56" s="12">
        <v>12530000</v>
      </c>
      <c r="F56" s="13">
        <v>0</v>
      </c>
      <c r="G56" s="14">
        <v>5465304.0899999999</v>
      </c>
      <c r="H56" s="14">
        <v>0</v>
      </c>
      <c r="I56" s="14">
        <v>0</v>
      </c>
      <c r="J56" s="14">
        <v>310132</v>
      </c>
      <c r="K56" s="15">
        <v>0</v>
      </c>
      <c r="L56" s="15">
        <f t="shared" si="1"/>
        <v>310132</v>
      </c>
      <c r="M56" s="16">
        <f t="shared" si="2"/>
        <v>5775436.0899999999</v>
      </c>
      <c r="N56" s="14">
        <v>5209085.6333333328</v>
      </c>
      <c r="O56" s="14">
        <v>0</v>
      </c>
      <c r="P56" s="14">
        <v>0</v>
      </c>
      <c r="Q56" s="14">
        <v>302801</v>
      </c>
      <c r="R56" s="14">
        <f t="shared" si="3"/>
        <v>5511886.6333333328</v>
      </c>
      <c r="S56" s="16">
        <f t="shared" si="0"/>
        <v>11287322.723333333</v>
      </c>
      <c r="T56" s="8">
        <v>5209085.6333333328</v>
      </c>
      <c r="U56" s="8">
        <v>0</v>
      </c>
      <c r="V56" s="8">
        <v>0</v>
      </c>
      <c r="W56" s="8">
        <v>302801</v>
      </c>
      <c r="X56" s="8">
        <f t="shared" si="4"/>
        <v>5511886.6333333328</v>
      </c>
      <c r="Y56" s="8">
        <f t="shared" si="5"/>
        <v>16799209.356666666</v>
      </c>
      <c r="Z56" s="9">
        <f t="shared" si="6"/>
        <v>16799209.356666666</v>
      </c>
    </row>
    <row r="57" spans="1:26">
      <c r="A57" s="10">
        <v>59</v>
      </c>
      <c r="B57" s="10" t="s">
        <v>187</v>
      </c>
      <c r="C57" s="10" t="s">
        <v>188</v>
      </c>
      <c r="D57" s="17" t="s">
        <v>189</v>
      </c>
      <c r="E57" s="12">
        <v>26276418</v>
      </c>
      <c r="F57" s="13">
        <v>172101.55</v>
      </c>
      <c r="G57" s="14">
        <v>0</v>
      </c>
      <c r="H57" s="14">
        <v>0</v>
      </c>
      <c r="I57" s="14">
        <v>0</v>
      </c>
      <c r="J57" s="14">
        <v>565535.43000000005</v>
      </c>
      <c r="K57" s="15">
        <v>169586.57</v>
      </c>
      <c r="L57" s="15">
        <f t="shared" si="1"/>
        <v>735122</v>
      </c>
      <c r="M57" s="16">
        <f t="shared" si="2"/>
        <v>735122</v>
      </c>
      <c r="N57" s="14">
        <v>0</v>
      </c>
      <c r="O57" s="14">
        <v>0</v>
      </c>
      <c r="P57" s="14">
        <v>0</v>
      </c>
      <c r="Q57" s="14">
        <v>565535.43000000005</v>
      </c>
      <c r="R57" s="14">
        <f t="shared" si="3"/>
        <v>565535.43000000005</v>
      </c>
      <c r="S57" s="16">
        <f t="shared" si="0"/>
        <v>1472758.98</v>
      </c>
      <c r="T57" s="8">
        <v>0</v>
      </c>
      <c r="U57" s="8">
        <v>0</v>
      </c>
      <c r="V57" s="8">
        <v>0</v>
      </c>
      <c r="W57" s="8">
        <v>565535.43000000005</v>
      </c>
      <c r="X57" s="8">
        <f t="shared" si="4"/>
        <v>565535.43000000005</v>
      </c>
      <c r="Y57" s="8">
        <f t="shared" si="5"/>
        <v>1866192.8600000003</v>
      </c>
      <c r="Z57" s="9">
        <f t="shared" si="6"/>
        <v>2038294.4100000001</v>
      </c>
    </row>
    <row r="58" spans="1:26">
      <c r="A58" s="10">
        <v>58</v>
      </c>
      <c r="B58" s="18" t="s">
        <v>190</v>
      </c>
      <c r="C58" s="18" t="s">
        <v>191</v>
      </c>
      <c r="D58" s="17" t="s">
        <v>192</v>
      </c>
      <c r="E58" s="12">
        <v>8272361</v>
      </c>
      <c r="F58" s="13">
        <v>98561.72</v>
      </c>
      <c r="G58" s="14">
        <v>6623.1450000000004</v>
      </c>
      <c r="H58" s="14">
        <v>0</v>
      </c>
      <c r="I58" s="14">
        <v>0</v>
      </c>
      <c r="J58" s="14">
        <v>441564.4</v>
      </c>
      <c r="K58" s="15">
        <v>174077.6</v>
      </c>
      <c r="L58" s="15">
        <f t="shared" si="1"/>
        <v>615642</v>
      </c>
      <c r="M58" s="16">
        <f t="shared" si="2"/>
        <v>622265.14500000002</v>
      </c>
      <c r="N58" s="14">
        <v>8340.2566666666662</v>
      </c>
      <c r="O58" s="14">
        <v>0</v>
      </c>
      <c r="P58" s="14">
        <v>0</v>
      </c>
      <c r="Q58" s="14">
        <v>441564.4</v>
      </c>
      <c r="R58" s="14">
        <f t="shared" si="3"/>
        <v>449904.65666666668</v>
      </c>
      <c r="S58" s="16">
        <f t="shared" si="0"/>
        <v>1170731.5216666667</v>
      </c>
      <c r="T58" s="8">
        <v>8830.86</v>
      </c>
      <c r="U58" s="8">
        <v>0</v>
      </c>
      <c r="V58" s="8">
        <v>0</v>
      </c>
      <c r="W58" s="8">
        <v>441564.4</v>
      </c>
      <c r="X58" s="8">
        <f t="shared" si="4"/>
        <v>450395.26</v>
      </c>
      <c r="Y58" s="8">
        <f t="shared" si="5"/>
        <v>1522565.0616666668</v>
      </c>
      <c r="Z58" s="9">
        <f t="shared" si="6"/>
        <v>1621126.7816666667</v>
      </c>
    </row>
    <row r="59" spans="1:26">
      <c r="A59" s="10">
        <v>60</v>
      </c>
      <c r="B59" s="10" t="s">
        <v>193</v>
      </c>
      <c r="C59" s="10" t="s">
        <v>194</v>
      </c>
      <c r="D59" s="17" t="s">
        <v>195</v>
      </c>
      <c r="E59" s="12">
        <v>24710030</v>
      </c>
      <c r="F59" s="13">
        <v>45087.23</v>
      </c>
      <c r="G59" s="14">
        <v>0</v>
      </c>
      <c r="H59" s="14">
        <v>0</v>
      </c>
      <c r="I59" s="14">
        <v>0</v>
      </c>
      <c r="J59" s="14">
        <v>150090.5</v>
      </c>
      <c r="K59" s="15">
        <v>0</v>
      </c>
      <c r="L59" s="15">
        <f t="shared" si="1"/>
        <v>150090.5</v>
      </c>
      <c r="M59" s="16">
        <f t="shared" si="2"/>
        <v>150090.5</v>
      </c>
      <c r="N59" s="14">
        <v>0</v>
      </c>
      <c r="O59" s="14">
        <v>0</v>
      </c>
      <c r="P59" s="14">
        <v>0</v>
      </c>
      <c r="Q59" s="14">
        <v>150090.5</v>
      </c>
      <c r="R59" s="14">
        <f t="shared" si="3"/>
        <v>150090.5</v>
      </c>
      <c r="S59" s="16">
        <f t="shared" si="0"/>
        <v>345268.23</v>
      </c>
      <c r="T59" s="8">
        <v>0</v>
      </c>
      <c r="U59" s="8">
        <v>0</v>
      </c>
      <c r="V59" s="8">
        <v>0</v>
      </c>
      <c r="W59" s="8">
        <v>150090.5</v>
      </c>
      <c r="X59" s="8">
        <f t="shared" si="4"/>
        <v>150090.5</v>
      </c>
      <c r="Y59" s="8">
        <f t="shared" si="5"/>
        <v>450271.5</v>
      </c>
      <c r="Z59" s="9">
        <f t="shared" si="6"/>
        <v>495358.73</v>
      </c>
    </row>
    <row r="60" spans="1:26" ht="30">
      <c r="A60" s="10">
        <v>48</v>
      </c>
      <c r="B60" s="18" t="s">
        <v>196</v>
      </c>
      <c r="C60" s="18" t="s">
        <v>197</v>
      </c>
      <c r="D60" s="17" t="s">
        <v>198</v>
      </c>
      <c r="E60" s="12">
        <v>29417074</v>
      </c>
      <c r="F60" s="13">
        <v>0</v>
      </c>
      <c r="G60" s="14">
        <v>150855.41</v>
      </c>
      <c r="H60" s="14">
        <v>0</v>
      </c>
      <c r="I60" s="14">
        <v>0</v>
      </c>
      <c r="J60" s="14">
        <v>2364.16</v>
      </c>
      <c r="K60" s="15">
        <v>0</v>
      </c>
      <c r="L60" s="15">
        <f t="shared" si="1"/>
        <v>2364.16</v>
      </c>
      <c r="M60" s="16">
        <f t="shared" si="2"/>
        <v>153219.57</v>
      </c>
      <c r="N60" s="14">
        <v>178514.01333333334</v>
      </c>
      <c r="O60" s="14">
        <v>0</v>
      </c>
      <c r="P60" s="14">
        <v>0</v>
      </c>
      <c r="Q60" s="14">
        <v>0</v>
      </c>
      <c r="R60" s="14">
        <f t="shared" si="3"/>
        <v>178514.01333333334</v>
      </c>
      <c r="S60" s="16">
        <f t="shared" si="0"/>
        <v>331733.58333333337</v>
      </c>
      <c r="T60" s="8">
        <v>178514.01333333334</v>
      </c>
      <c r="U60" s="8">
        <v>0</v>
      </c>
      <c r="V60" s="8">
        <v>0</v>
      </c>
      <c r="W60" s="8">
        <v>0</v>
      </c>
      <c r="X60" s="8">
        <f t="shared" si="4"/>
        <v>178514.01333333334</v>
      </c>
      <c r="Y60" s="8">
        <f t="shared" si="5"/>
        <v>510247.59666666668</v>
      </c>
      <c r="Z60" s="9">
        <f t="shared" si="6"/>
        <v>510247.59666666668</v>
      </c>
    </row>
    <row r="61" spans="1:26">
      <c r="A61" s="10">
        <v>61</v>
      </c>
      <c r="B61" s="10" t="s">
        <v>199</v>
      </c>
      <c r="C61" s="18" t="s">
        <v>200</v>
      </c>
      <c r="D61" s="30" t="s">
        <v>201</v>
      </c>
      <c r="E61" s="12">
        <v>15446991</v>
      </c>
      <c r="F61" s="13">
        <v>98450.2</v>
      </c>
      <c r="G61" s="14">
        <v>0</v>
      </c>
      <c r="H61" s="14">
        <v>0</v>
      </c>
      <c r="I61" s="14">
        <v>0</v>
      </c>
      <c r="J61" s="14">
        <v>128976.83</v>
      </c>
      <c r="K61" s="15">
        <v>53873.17</v>
      </c>
      <c r="L61" s="15">
        <f t="shared" si="1"/>
        <v>182850</v>
      </c>
      <c r="M61" s="16">
        <f t="shared" si="2"/>
        <v>182850</v>
      </c>
      <c r="N61" s="14">
        <v>0</v>
      </c>
      <c r="O61" s="14">
        <v>0</v>
      </c>
      <c r="P61" s="14">
        <v>0</v>
      </c>
      <c r="Q61" s="14">
        <v>128976.83</v>
      </c>
      <c r="R61" s="14">
        <f t="shared" si="3"/>
        <v>128976.83</v>
      </c>
      <c r="S61" s="16">
        <f t="shared" si="0"/>
        <v>410277.03</v>
      </c>
      <c r="T61" s="8">
        <v>0</v>
      </c>
      <c r="U61" s="8">
        <v>0</v>
      </c>
      <c r="V61" s="8">
        <v>0</v>
      </c>
      <c r="W61" s="8">
        <v>128976.83</v>
      </c>
      <c r="X61" s="8">
        <f t="shared" si="4"/>
        <v>128976.83</v>
      </c>
      <c r="Y61" s="8">
        <f t="shared" si="5"/>
        <v>440803.66000000003</v>
      </c>
      <c r="Z61" s="9">
        <f t="shared" si="6"/>
        <v>539253.86</v>
      </c>
    </row>
    <row r="62" spans="1:26">
      <c r="A62" s="10">
        <v>63</v>
      </c>
      <c r="B62" s="10" t="s">
        <v>202</v>
      </c>
      <c r="C62" s="10" t="s">
        <v>203</v>
      </c>
      <c r="D62" s="17" t="s">
        <v>204</v>
      </c>
      <c r="E62" s="12">
        <v>28890251</v>
      </c>
      <c r="F62" s="13">
        <v>0</v>
      </c>
      <c r="G62" s="14">
        <v>631545.65500000003</v>
      </c>
      <c r="H62" s="14">
        <v>0</v>
      </c>
      <c r="I62" s="14">
        <v>0</v>
      </c>
      <c r="J62" s="14">
        <v>2531.04</v>
      </c>
      <c r="K62" s="15">
        <v>142741.96</v>
      </c>
      <c r="L62" s="15">
        <f t="shared" si="1"/>
        <v>145273</v>
      </c>
      <c r="M62" s="16">
        <f t="shared" si="2"/>
        <v>776818.65500000003</v>
      </c>
      <c r="N62" s="14">
        <v>611572.88666666672</v>
      </c>
      <c r="O62" s="14">
        <v>0</v>
      </c>
      <c r="P62" s="14">
        <v>0</v>
      </c>
      <c r="Q62" s="14">
        <v>2531.04</v>
      </c>
      <c r="R62" s="14">
        <f t="shared" si="3"/>
        <v>614103.92666666675</v>
      </c>
      <c r="S62" s="16">
        <f t="shared" si="0"/>
        <v>1390922.5816666668</v>
      </c>
      <c r="T62" s="8">
        <v>811572.88666666695</v>
      </c>
      <c r="U62" s="8">
        <v>0</v>
      </c>
      <c r="V62" s="8">
        <v>0</v>
      </c>
      <c r="W62" s="8">
        <v>2531.04</v>
      </c>
      <c r="X62" s="8">
        <f t="shared" si="4"/>
        <v>814103.92666666699</v>
      </c>
      <c r="Y62" s="8">
        <f t="shared" si="5"/>
        <v>2205026.5083333338</v>
      </c>
      <c r="Z62" s="9">
        <f t="shared" si="6"/>
        <v>2205026.5083333338</v>
      </c>
    </row>
    <row r="63" spans="1:26">
      <c r="A63" s="10">
        <v>64</v>
      </c>
      <c r="B63" s="10" t="s">
        <v>205</v>
      </c>
      <c r="C63" s="10" t="s">
        <v>206</v>
      </c>
      <c r="D63" s="17" t="s">
        <v>207</v>
      </c>
      <c r="E63" s="12">
        <v>18905789</v>
      </c>
      <c r="F63" s="13">
        <v>0</v>
      </c>
      <c r="G63" s="14">
        <v>0</v>
      </c>
      <c r="H63" s="14">
        <v>0</v>
      </c>
      <c r="I63" s="14">
        <v>0</v>
      </c>
      <c r="J63" s="14">
        <v>310464</v>
      </c>
      <c r="K63" s="15">
        <v>0</v>
      </c>
      <c r="L63" s="15">
        <f t="shared" si="1"/>
        <v>310464</v>
      </c>
      <c r="M63" s="16">
        <f t="shared" si="2"/>
        <v>310464</v>
      </c>
      <c r="N63" s="14">
        <v>0</v>
      </c>
      <c r="O63" s="14">
        <v>0</v>
      </c>
      <c r="P63" s="14">
        <v>0</v>
      </c>
      <c r="Q63" s="14">
        <v>268303.66666666669</v>
      </c>
      <c r="R63" s="14">
        <f t="shared" si="3"/>
        <v>268303.66666666669</v>
      </c>
      <c r="S63" s="16">
        <f t="shared" si="0"/>
        <v>578767.66666666674</v>
      </c>
      <c r="T63" s="8">
        <v>0</v>
      </c>
      <c r="U63" s="8">
        <v>0</v>
      </c>
      <c r="V63" s="8">
        <v>0</v>
      </c>
      <c r="W63" s="8">
        <v>285051</v>
      </c>
      <c r="X63" s="8">
        <f t="shared" si="4"/>
        <v>285051</v>
      </c>
      <c r="Y63" s="8">
        <f t="shared" si="5"/>
        <v>863818.66666666674</v>
      </c>
      <c r="Z63" s="9">
        <f t="shared" si="6"/>
        <v>863818.66666666674</v>
      </c>
    </row>
    <row r="64" spans="1:26">
      <c r="A64" s="10">
        <v>43</v>
      </c>
      <c r="B64" s="18" t="s">
        <v>208</v>
      </c>
      <c r="C64" s="18" t="s">
        <v>209</v>
      </c>
      <c r="D64" s="17" t="s">
        <v>210</v>
      </c>
      <c r="E64" s="12">
        <v>4267257</v>
      </c>
      <c r="F64" s="13">
        <v>0</v>
      </c>
      <c r="G64" s="14">
        <v>1769278.97</v>
      </c>
      <c r="H64" s="14">
        <v>168617.84</v>
      </c>
      <c r="I64" s="14">
        <v>0</v>
      </c>
      <c r="J64" s="14">
        <v>110255.32</v>
      </c>
      <c r="K64" s="15">
        <v>17649.68</v>
      </c>
      <c r="L64" s="15">
        <f t="shared" si="1"/>
        <v>127905</v>
      </c>
      <c r="M64" s="16">
        <f t="shared" si="2"/>
        <v>2065801.81</v>
      </c>
      <c r="N64" s="14">
        <v>1769278.97</v>
      </c>
      <c r="O64" s="14">
        <v>168617.84</v>
      </c>
      <c r="P64" s="14">
        <v>0</v>
      </c>
      <c r="Q64" s="14">
        <v>110255.32</v>
      </c>
      <c r="R64" s="14">
        <f t="shared" si="3"/>
        <v>2048152.1300000001</v>
      </c>
      <c r="S64" s="16">
        <f t="shared" si="0"/>
        <v>4113953.9400000004</v>
      </c>
      <c r="T64" s="8">
        <v>1769278.97</v>
      </c>
      <c r="U64" s="8">
        <v>168617.84</v>
      </c>
      <c r="V64" s="8">
        <v>0</v>
      </c>
      <c r="W64" s="8">
        <v>110255.32</v>
      </c>
      <c r="X64" s="8">
        <f t="shared" si="4"/>
        <v>2048152.1300000001</v>
      </c>
      <c r="Y64" s="8">
        <f t="shared" si="5"/>
        <v>6162106.0700000003</v>
      </c>
      <c r="Z64" s="9">
        <f t="shared" si="6"/>
        <v>6162106.0700000003</v>
      </c>
    </row>
    <row r="65" spans="1:26">
      <c r="A65" s="10">
        <v>44</v>
      </c>
      <c r="B65" s="31" t="s">
        <v>211</v>
      </c>
      <c r="C65" s="31" t="s">
        <v>212</v>
      </c>
      <c r="D65" s="17" t="s">
        <v>213</v>
      </c>
      <c r="E65" s="12">
        <v>4505316</v>
      </c>
      <c r="F65" s="13">
        <v>0</v>
      </c>
      <c r="G65" s="14">
        <v>3895641.89</v>
      </c>
      <c r="H65" s="14">
        <v>502642.7</v>
      </c>
      <c r="I65" s="14">
        <v>0</v>
      </c>
      <c r="J65" s="14">
        <v>400648.12999999995</v>
      </c>
      <c r="K65" s="15">
        <v>35683.870000000003</v>
      </c>
      <c r="L65" s="15">
        <f t="shared" si="1"/>
        <v>436331.99999999994</v>
      </c>
      <c r="M65" s="16">
        <f t="shared" si="2"/>
        <v>4834616.59</v>
      </c>
      <c r="N65" s="14">
        <v>3895641.89</v>
      </c>
      <c r="O65" s="14">
        <v>502642.7</v>
      </c>
      <c r="P65" s="14">
        <v>0</v>
      </c>
      <c r="Q65" s="14">
        <v>400648.12999999995</v>
      </c>
      <c r="R65" s="14">
        <f t="shared" si="3"/>
        <v>4798932.72</v>
      </c>
      <c r="S65" s="16">
        <f t="shared" si="0"/>
        <v>9633549.3099999987</v>
      </c>
      <c r="T65" s="8">
        <v>3895641.89</v>
      </c>
      <c r="U65" s="8">
        <v>502642.7</v>
      </c>
      <c r="V65" s="8">
        <v>0</v>
      </c>
      <c r="W65" s="8">
        <v>400648.12999999995</v>
      </c>
      <c r="X65" s="8">
        <f t="shared" si="4"/>
        <v>4798932.72</v>
      </c>
      <c r="Y65" s="8">
        <f t="shared" si="5"/>
        <v>14432482.029999997</v>
      </c>
      <c r="Z65" s="9">
        <f t="shared" si="6"/>
        <v>14432482.029999997</v>
      </c>
    </row>
    <row r="66" spans="1:26">
      <c r="A66" s="10">
        <v>65</v>
      </c>
      <c r="B66" s="10" t="s">
        <v>214</v>
      </c>
      <c r="C66" s="10" t="s">
        <v>215</v>
      </c>
      <c r="D66" s="17" t="s">
        <v>216</v>
      </c>
      <c r="E66" s="12">
        <v>27303715</v>
      </c>
      <c r="F66" s="13">
        <v>0</v>
      </c>
      <c r="G66" s="14">
        <v>0</v>
      </c>
      <c r="H66" s="14">
        <v>0</v>
      </c>
      <c r="I66" s="14">
        <v>203899.73</v>
      </c>
      <c r="J66" s="14">
        <v>0</v>
      </c>
      <c r="K66" s="15">
        <v>0</v>
      </c>
      <c r="L66" s="15">
        <f t="shared" si="1"/>
        <v>0</v>
      </c>
      <c r="M66" s="16">
        <f t="shared" si="2"/>
        <v>203899.73</v>
      </c>
      <c r="N66" s="14">
        <v>0</v>
      </c>
      <c r="O66" s="14">
        <v>0</v>
      </c>
      <c r="P66" s="14">
        <v>203899.73</v>
      </c>
      <c r="Q66" s="14">
        <v>0</v>
      </c>
      <c r="R66" s="14">
        <f t="shared" si="3"/>
        <v>203899.73</v>
      </c>
      <c r="S66" s="16">
        <f t="shared" si="0"/>
        <v>407799.46</v>
      </c>
      <c r="T66" s="8">
        <v>0</v>
      </c>
      <c r="U66" s="8">
        <v>0</v>
      </c>
      <c r="V66" s="8">
        <v>203899.73</v>
      </c>
      <c r="W66" s="8">
        <v>0</v>
      </c>
      <c r="X66" s="8">
        <f t="shared" si="4"/>
        <v>203899.73</v>
      </c>
      <c r="Y66" s="8">
        <f t="shared" si="5"/>
        <v>611699.19000000006</v>
      </c>
      <c r="Z66" s="9">
        <f t="shared" si="6"/>
        <v>611699.19000000006</v>
      </c>
    </row>
    <row r="67" spans="1:26">
      <c r="A67" s="10">
        <v>62</v>
      </c>
      <c r="B67" s="18" t="s">
        <v>217</v>
      </c>
      <c r="C67" s="18" t="s">
        <v>218</v>
      </c>
      <c r="D67" s="17" t="s">
        <v>219</v>
      </c>
      <c r="E67" s="28">
        <v>25870802</v>
      </c>
      <c r="F67" s="13">
        <v>0</v>
      </c>
      <c r="G67" s="14">
        <v>0</v>
      </c>
      <c r="H67" s="14">
        <v>0</v>
      </c>
      <c r="I67" s="14">
        <v>0</v>
      </c>
      <c r="J67" s="14">
        <v>0</v>
      </c>
      <c r="K67" s="15">
        <v>0</v>
      </c>
      <c r="L67" s="15">
        <f t="shared" si="1"/>
        <v>0</v>
      </c>
      <c r="M67" s="16">
        <f t="shared" si="2"/>
        <v>0</v>
      </c>
      <c r="N67" s="14">
        <v>0</v>
      </c>
      <c r="O67" s="14">
        <v>0</v>
      </c>
      <c r="P67" s="14">
        <v>0</v>
      </c>
      <c r="Q67" s="14">
        <v>0</v>
      </c>
      <c r="R67" s="14">
        <f t="shared" si="3"/>
        <v>0</v>
      </c>
      <c r="S67" s="16">
        <f t="shared" ref="S67:S94" si="7">+F67+M67+R67</f>
        <v>0</v>
      </c>
      <c r="T67" s="8">
        <v>0</v>
      </c>
      <c r="U67" s="8">
        <v>0</v>
      </c>
      <c r="V67" s="8">
        <v>0</v>
      </c>
      <c r="W67" s="8">
        <v>0</v>
      </c>
      <c r="X67" s="8">
        <f t="shared" si="4"/>
        <v>0</v>
      </c>
      <c r="Y67" s="8">
        <f t="shared" si="5"/>
        <v>0</v>
      </c>
      <c r="Z67" s="9">
        <f t="shared" si="6"/>
        <v>0</v>
      </c>
    </row>
    <row r="68" spans="1:26">
      <c r="A68" s="10">
        <v>70</v>
      </c>
      <c r="B68" s="10" t="s">
        <v>220</v>
      </c>
      <c r="C68" s="10" t="s">
        <v>221</v>
      </c>
      <c r="D68" s="17" t="s">
        <v>222</v>
      </c>
      <c r="E68" s="12">
        <v>10826701</v>
      </c>
      <c r="F68" s="13">
        <v>49099.35</v>
      </c>
      <c r="G68" s="14">
        <v>126791.31999999999</v>
      </c>
      <c r="H68" s="14">
        <v>0</v>
      </c>
      <c r="I68" s="14">
        <v>0</v>
      </c>
      <c r="J68" s="14">
        <v>16952.419999999998</v>
      </c>
      <c r="K68" s="15">
        <v>30640.58</v>
      </c>
      <c r="L68" s="15">
        <f t="shared" ref="L68:L94" si="8">+J68+K68</f>
        <v>47593</v>
      </c>
      <c r="M68" s="16">
        <f t="shared" ref="M68:M94" si="9">+G68+H68+I68+J68+K68</f>
        <v>174384.32</v>
      </c>
      <c r="N68" s="14">
        <v>136353.09333333335</v>
      </c>
      <c r="O68" s="14">
        <v>0</v>
      </c>
      <c r="P68" s="14">
        <v>0</v>
      </c>
      <c r="Q68" s="14">
        <v>16952.419999999998</v>
      </c>
      <c r="R68" s="14">
        <f t="shared" ref="R68:R94" si="10">+N68+O68+P68+Q68</f>
        <v>153305.51333333337</v>
      </c>
      <c r="S68" s="16">
        <f t="shared" si="7"/>
        <v>376789.18333333335</v>
      </c>
      <c r="T68" s="8">
        <v>148428.92000000001</v>
      </c>
      <c r="U68" s="8">
        <v>0</v>
      </c>
      <c r="V68" s="8">
        <v>0</v>
      </c>
      <c r="W68" s="8">
        <v>16952.419999999998</v>
      </c>
      <c r="X68" s="8">
        <f t="shared" ref="X68:X94" si="11">+T68+U68+V68+W68</f>
        <v>165381.34000000003</v>
      </c>
      <c r="Y68" s="8">
        <f t="shared" ref="Y68:Y94" si="12">+M68+R68+X68</f>
        <v>493071.1733333334</v>
      </c>
      <c r="Z68" s="9">
        <f t="shared" ref="Z68:Z94" si="13">+F68+M68+R68+X68</f>
        <v>542170.52333333343</v>
      </c>
    </row>
    <row r="69" spans="1:26">
      <c r="A69" s="10">
        <v>72</v>
      </c>
      <c r="B69" s="18" t="s">
        <v>223</v>
      </c>
      <c r="C69" s="18" t="s">
        <v>224</v>
      </c>
      <c r="D69" s="17" t="s">
        <v>225</v>
      </c>
      <c r="E69" s="12">
        <v>7925187</v>
      </c>
      <c r="F69" s="13">
        <v>0</v>
      </c>
      <c r="G69" s="14">
        <v>88474.85</v>
      </c>
      <c r="H69" s="14">
        <v>0</v>
      </c>
      <c r="I69" s="14">
        <v>0</v>
      </c>
      <c r="J69" s="14">
        <v>48799.5</v>
      </c>
      <c r="K69" s="15">
        <v>0</v>
      </c>
      <c r="L69" s="15">
        <f t="shared" si="8"/>
        <v>48799.5</v>
      </c>
      <c r="M69" s="16">
        <f t="shared" si="9"/>
        <v>137274.35</v>
      </c>
      <c r="N69" s="14">
        <v>74876.513333333336</v>
      </c>
      <c r="O69" s="14">
        <v>0</v>
      </c>
      <c r="P69" s="14">
        <v>0</v>
      </c>
      <c r="Q69" s="14">
        <v>42873</v>
      </c>
      <c r="R69" s="14">
        <f t="shared" si="10"/>
        <v>117749.51333333334</v>
      </c>
      <c r="S69" s="16">
        <f t="shared" si="7"/>
        <v>255023.86333333334</v>
      </c>
      <c r="T69" s="8">
        <v>74876.513333333336</v>
      </c>
      <c r="U69" s="8">
        <v>0</v>
      </c>
      <c r="V69" s="8">
        <v>0</v>
      </c>
      <c r="W69" s="8">
        <v>43468</v>
      </c>
      <c r="X69" s="8">
        <f t="shared" si="11"/>
        <v>118344.51333333334</v>
      </c>
      <c r="Y69" s="8">
        <f t="shared" si="12"/>
        <v>373368.37666666671</v>
      </c>
      <c r="Z69" s="9">
        <f t="shared" si="13"/>
        <v>373368.37666666671</v>
      </c>
    </row>
    <row r="70" spans="1:26">
      <c r="A70" s="10">
        <v>68</v>
      </c>
      <c r="B70" s="10" t="s">
        <v>226</v>
      </c>
      <c r="C70" s="10" t="s">
        <v>227</v>
      </c>
      <c r="D70" s="17" t="s">
        <v>228</v>
      </c>
      <c r="E70" s="12">
        <v>28027510</v>
      </c>
      <c r="F70" s="13">
        <v>0</v>
      </c>
      <c r="G70" s="14">
        <v>0</v>
      </c>
      <c r="H70" s="14">
        <v>0</v>
      </c>
      <c r="I70" s="14">
        <v>0</v>
      </c>
      <c r="J70" s="14">
        <v>168321.65</v>
      </c>
      <c r="K70" s="15">
        <v>0</v>
      </c>
      <c r="L70" s="15">
        <f t="shared" si="8"/>
        <v>168321.65</v>
      </c>
      <c r="M70" s="16">
        <f t="shared" si="9"/>
        <v>168321.65</v>
      </c>
      <c r="N70" s="14">
        <v>0</v>
      </c>
      <c r="O70" s="14">
        <v>0</v>
      </c>
      <c r="P70" s="14">
        <v>0</v>
      </c>
      <c r="Q70" s="14">
        <v>155504</v>
      </c>
      <c r="R70" s="14">
        <f t="shared" si="10"/>
        <v>155504</v>
      </c>
      <c r="S70" s="16">
        <f t="shared" si="7"/>
        <v>323825.65000000002</v>
      </c>
      <c r="T70" s="8">
        <v>0</v>
      </c>
      <c r="U70" s="8">
        <v>0</v>
      </c>
      <c r="V70" s="8">
        <v>0</v>
      </c>
      <c r="W70" s="8">
        <v>159668</v>
      </c>
      <c r="X70" s="8">
        <f t="shared" si="11"/>
        <v>159668</v>
      </c>
      <c r="Y70" s="8">
        <f t="shared" si="12"/>
        <v>483493.65</v>
      </c>
      <c r="Z70" s="9">
        <f t="shared" si="13"/>
        <v>483493.65</v>
      </c>
    </row>
    <row r="71" spans="1:26">
      <c r="A71" s="10">
        <v>71</v>
      </c>
      <c r="B71" s="10" t="s">
        <v>229</v>
      </c>
      <c r="C71" s="10" t="s">
        <v>230</v>
      </c>
      <c r="D71" s="17" t="s">
        <v>231</v>
      </c>
      <c r="E71" s="12">
        <v>25444840</v>
      </c>
      <c r="F71" s="13">
        <v>114997.52</v>
      </c>
      <c r="G71" s="14">
        <v>0</v>
      </c>
      <c r="H71" s="14">
        <v>0</v>
      </c>
      <c r="I71" s="14">
        <v>0</v>
      </c>
      <c r="J71" s="14">
        <v>338812.52</v>
      </c>
      <c r="K71" s="15">
        <v>119395.48</v>
      </c>
      <c r="L71" s="15">
        <f t="shared" si="8"/>
        <v>458208</v>
      </c>
      <c r="M71" s="16">
        <f t="shared" si="9"/>
        <v>458208</v>
      </c>
      <c r="N71" s="14">
        <v>0</v>
      </c>
      <c r="O71" s="14">
        <v>0</v>
      </c>
      <c r="P71" s="14">
        <v>0</v>
      </c>
      <c r="Q71" s="14">
        <v>338812.52</v>
      </c>
      <c r="R71" s="14">
        <f t="shared" si="10"/>
        <v>338812.52</v>
      </c>
      <c r="S71" s="16">
        <f t="shared" si="7"/>
        <v>912018.04</v>
      </c>
      <c r="T71" s="8">
        <v>0</v>
      </c>
      <c r="U71" s="8">
        <v>0</v>
      </c>
      <c r="V71" s="8">
        <v>0</v>
      </c>
      <c r="W71" s="8">
        <v>338812.52</v>
      </c>
      <c r="X71" s="8">
        <f t="shared" si="11"/>
        <v>338812.52</v>
      </c>
      <c r="Y71" s="8">
        <f t="shared" si="12"/>
        <v>1135833.04</v>
      </c>
      <c r="Z71" s="9">
        <f t="shared" si="13"/>
        <v>1250830.56</v>
      </c>
    </row>
    <row r="72" spans="1:26">
      <c r="A72" s="10">
        <v>66</v>
      </c>
      <c r="B72" s="10" t="s">
        <v>232</v>
      </c>
      <c r="C72" s="10" t="s">
        <v>233</v>
      </c>
      <c r="D72" s="17" t="s">
        <v>234</v>
      </c>
      <c r="E72" s="12">
        <v>18410194</v>
      </c>
      <c r="F72" s="13">
        <v>45735.28</v>
      </c>
      <c r="G72" s="14">
        <v>0</v>
      </c>
      <c r="H72" s="14">
        <v>0</v>
      </c>
      <c r="I72" s="14">
        <v>0</v>
      </c>
      <c r="J72" s="14">
        <v>319806.92</v>
      </c>
      <c r="K72" s="15">
        <v>51522.080000000002</v>
      </c>
      <c r="L72" s="15">
        <f t="shared" si="8"/>
        <v>371329</v>
      </c>
      <c r="M72" s="16">
        <f t="shared" si="9"/>
        <v>371329</v>
      </c>
      <c r="N72" s="14">
        <v>0</v>
      </c>
      <c r="O72" s="14">
        <v>0</v>
      </c>
      <c r="P72" s="14">
        <v>0</v>
      </c>
      <c r="Q72" s="14">
        <v>319806.92</v>
      </c>
      <c r="R72" s="14">
        <f t="shared" si="10"/>
        <v>319806.92</v>
      </c>
      <c r="S72" s="16">
        <f t="shared" si="7"/>
        <v>736871.2</v>
      </c>
      <c r="T72" s="8">
        <v>0</v>
      </c>
      <c r="U72" s="8">
        <v>0</v>
      </c>
      <c r="V72" s="8">
        <v>0</v>
      </c>
      <c r="W72" s="8">
        <v>319806.92</v>
      </c>
      <c r="X72" s="8">
        <f t="shared" si="11"/>
        <v>319806.92</v>
      </c>
      <c r="Y72" s="8">
        <f t="shared" si="12"/>
        <v>1010942.8399999999</v>
      </c>
      <c r="Z72" s="9">
        <f t="shared" si="13"/>
        <v>1056678.1199999999</v>
      </c>
    </row>
    <row r="73" spans="1:26">
      <c r="A73" s="10">
        <v>67</v>
      </c>
      <c r="B73" s="10" t="s">
        <v>235</v>
      </c>
      <c r="C73" s="10" t="s">
        <v>236</v>
      </c>
      <c r="D73" s="17" t="s">
        <v>237</v>
      </c>
      <c r="E73" s="12">
        <v>32079321</v>
      </c>
      <c r="F73" s="13">
        <v>83315.740000000005</v>
      </c>
      <c r="G73" s="14">
        <v>0</v>
      </c>
      <c r="H73" s="14">
        <v>0</v>
      </c>
      <c r="I73" s="14">
        <v>0</v>
      </c>
      <c r="J73" s="14">
        <v>108089.98</v>
      </c>
      <c r="K73" s="15">
        <v>42820.02</v>
      </c>
      <c r="L73" s="15">
        <f t="shared" si="8"/>
        <v>150910</v>
      </c>
      <c r="M73" s="16">
        <f t="shared" si="9"/>
        <v>150910</v>
      </c>
      <c r="N73" s="14">
        <v>0</v>
      </c>
      <c r="O73" s="14">
        <v>0</v>
      </c>
      <c r="P73" s="14">
        <v>0</v>
      </c>
      <c r="Q73" s="14">
        <v>108089.98</v>
      </c>
      <c r="R73" s="14">
        <f t="shared" si="10"/>
        <v>108089.98</v>
      </c>
      <c r="S73" s="16">
        <f t="shared" si="7"/>
        <v>342315.72</v>
      </c>
      <c r="T73" s="8">
        <v>0</v>
      </c>
      <c r="U73" s="8">
        <v>0</v>
      </c>
      <c r="V73" s="8">
        <v>0</v>
      </c>
      <c r="W73" s="8">
        <v>108089.98</v>
      </c>
      <c r="X73" s="8">
        <f t="shared" si="11"/>
        <v>108089.98</v>
      </c>
      <c r="Y73" s="8">
        <f t="shared" si="12"/>
        <v>367089.95999999996</v>
      </c>
      <c r="Z73" s="9">
        <f t="shared" si="13"/>
        <v>450405.69999999995</v>
      </c>
    </row>
    <row r="74" spans="1:26">
      <c r="A74" s="10">
        <v>69</v>
      </c>
      <c r="B74" s="10" t="s">
        <v>238</v>
      </c>
      <c r="C74" s="10" t="s">
        <v>239</v>
      </c>
      <c r="D74" s="17" t="s">
        <v>240</v>
      </c>
      <c r="E74" s="12">
        <v>21597492</v>
      </c>
      <c r="F74" s="13">
        <v>0</v>
      </c>
      <c r="G74" s="14">
        <v>0</v>
      </c>
      <c r="H74" s="14">
        <v>0</v>
      </c>
      <c r="I74" s="14">
        <v>0</v>
      </c>
      <c r="J74" s="14">
        <v>212835.68000000002</v>
      </c>
      <c r="K74" s="15">
        <v>6418.32</v>
      </c>
      <c r="L74" s="15">
        <f t="shared" si="8"/>
        <v>219254.00000000003</v>
      </c>
      <c r="M74" s="16">
        <f t="shared" si="9"/>
        <v>219254.00000000003</v>
      </c>
      <c r="N74" s="14">
        <v>0</v>
      </c>
      <c r="O74" s="14">
        <v>0</v>
      </c>
      <c r="P74" s="14">
        <v>0</v>
      </c>
      <c r="Q74" s="14">
        <v>212835.68000000002</v>
      </c>
      <c r="R74" s="14">
        <f t="shared" si="10"/>
        <v>212835.68000000002</v>
      </c>
      <c r="S74" s="16">
        <f t="shared" si="7"/>
        <v>432089.68000000005</v>
      </c>
      <c r="T74" s="8">
        <v>0</v>
      </c>
      <c r="U74" s="8">
        <v>0</v>
      </c>
      <c r="V74" s="8">
        <v>0</v>
      </c>
      <c r="W74" s="8">
        <v>212835.68000000002</v>
      </c>
      <c r="X74" s="8">
        <f t="shared" si="11"/>
        <v>212835.68000000002</v>
      </c>
      <c r="Y74" s="8">
        <f t="shared" si="12"/>
        <v>644925.3600000001</v>
      </c>
      <c r="Z74" s="9">
        <f t="shared" si="13"/>
        <v>644925.3600000001</v>
      </c>
    </row>
    <row r="75" spans="1:26">
      <c r="A75" s="10">
        <v>73</v>
      </c>
      <c r="B75" s="10" t="s">
        <v>241</v>
      </c>
      <c r="C75" s="10" t="s">
        <v>242</v>
      </c>
      <c r="D75" s="17" t="s">
        <v>243</v>
      </c>
      <c r="E75" s="12">
        <v>16696406</v>
      </c>
      <c r="F75" s="13">
        <v>6993.54</v>
      </c>
      <c r="G75" s="14">
        <v>0</v>
      </c>
      <c r="H75" s="14">
        <v>0</v>
      </c>
      <c r="I75" s="14">
        <v>0</v>
      </c>
      <c r="J75" s="14">
        <v>37555.35</v>
      </c>
      <c r="K75" s="15">
        <v>0</v>
      </c>
      <c r="L75" s="15">
        <f t="shared" si="8"/>
        <v>37555.35</v>
      </c>
      <c r="M75" s="16">
        <f t="shared" si="9"/>
        <v>37555.35</v>
      </c>
      <c r="N75" s="14">
        <v>0</v>
      </c>
      <c r="O75" s="14">
        <v>0</v>
      </c>
      <c r="P75" s="14">
        <v>0</v>
      </c>
      <c r="Q75" s="14">
        <v>37555.35</v>
      </c>
      <c r="R75" s="14">
        <f t="shared" si="10"/>
        <v>37555.35</v>
      </c>
      <c r="S75" s="16">
        <f t="shared" si="7"/>
        <v>82104.239999999991</v>
      </c>
      <c r="T75" s="8">
        <v>0</v>
      </c>
      <c r="U75" s="8">
        <v>0</v>
      </c>
      <c r="V75" s="8">
        <v>0</v>
      </c>
      <c r="W75" s="8">
        <v>37555.35</v>
      </c>
      <c r="X75" s="8">
        <f t="shared" si="11"/>
        <v>37555.35</v>
      </c>
      <c r="Y75" s="8">
        <f t="shared" si="12"/>
        <v>112666.04999999999</v>
      </c>
      <c r="Z75" s="9">
        <f t="shared" si="13"/>
        <v>119659.59</v>
      </c>
    </row>
    <row r="76" spans="1:26">
      <c r="A76" s="10">
        <v>74</v>
      </c>
      <c r="B76" s="10" t="s">
        <v>244</v>
      </c>
      <c r="C76" s="10" t="s">
        <v>245</v>
      </c>
      <c r="D76" s="17" t="s">
        <v>246</v>
      </c>
      <c r="E76" s="12">
        <v>33728613</v>
      </c>
      <c r="F76" s="13">
        <v>0</v>
      </c>
      <c r="G76" s="14">
        <v>0</v>
      </c>
      <c r="H76" s="14">
        <v>0</v>
      </c>
      <c r="I76" s="14">
        <v>145278.56</v>
      </c>
      <c r="J76" s="14">
        <v>0</v>
      </c>
      <c r="K76" s="15">
        <v>0</v>
      </c>
      <c r="L76" s="15">
        <f t="shared" si="8"/>
        <v>0</v>
      </c>
      <c r="M76" s="16">
        <f t="shared" si="9"/>
        <v>145278.56</v>
      </c>
      <c r="N76" s="14">
        <v>0</v>
      </c>
      <c r="O76" s="14">
        <v>0</v>
      </c>
      <c r="P76" s="14">
        <v>123978.31999999999</v>
      </c>
      <c r="Q76" s="14">
        <v>0</v>
      </c>
      <c r="R76" s="14">
        <f t="shared" si="10"/>
        <v>123978.31999999999</v>
      </c>
      <c r="S76" s="16">
        <f t="shared" si="7"/>
        <v>269256.88</v>
      </c>
      <c r="T76" s="8">
        <v>0</v>
      </c>
      <c r="U76" s="8">
        <v>0</v>
      </c>
      <c r="V76" s="8">
        <v>124797.56</v>
      </c>
      <c r="W76" s="8">
        <v>0</v>
      </c>
      <c r="X76" s="8">
        <f t="shared" si="11"/>
        <v>124797.56</v>
      </c>
      <c r="Y76" s="8">
        <f t="shared" si="12"/>
        <v>394054.44</v>
      </c>
      <c r="Z76" s="9">
        <f t="shared" si="13"/>
        <v>394054.44</v>
      </c>
    </row>
    <row r="77" spans="1:26" ht="14.25" customHeight="1">
      <c r="A77" s="10">
        <v>76</v>
      </c>
      <c r="B77" s="10" t="s">
        <v>247</v>
      </c>
      <c r="C77" s="10" t="s">
        <v>248</v>
      </c>
      <c r="D77" s="17" t="s">
        <v>249</v>
      </c>
      <c r="E77" s="12">
        <v>28472640</v>
      </c>
      <c r="F77" s="13">
        <v>0</v>
      </c>
      <c r="G77" s="14">
        <v>33144.07</v>
      </c>
      <c r="H77" s="14">
        <v>0</v>
      </c>
      <c r="I77" s="14">
        <v>0</v>
      </c>
      <c r="J77" s="14">
        <v>78978.67</v>
      </c>
      <c r="K77" s="15">
        <v>52107.33</v>
      </c>
      <c r="L77" s="15">
        <f t="shared" si="8"/>
        <v>131086</v>
      </c>
      <c r="M77" s="16">
        <f t="shared" si="9"/>
        <v>164230.07</v>
      </c>
      <c r="N77" s="14">
        <f>45761.5666666667+35522</f>
        <v>81283.566666666709</v>
      </c>
      <c r="O77" s="14">
        <v>0</v>
      </c>
      <c r="P77" s="14">
        <v>0</v>
      </c>
      <c r="Q77" s="14">
        <v>78978.67</v>
      </c>
      <c r="R77" s="14">
        <f t="shared" si="10"/>
        <v>160262.23666666669</v>
      </c>
      <c r="S77" s="16">
        <f t="shared" si="7"/>
        <v>324492.3066666667</v>
      </c>
      <c r="T77" s="8">
        <v>81283.570000000007</v>
      </c>
      <c r="U77" s="8">
        <v>0</v>
      </c>
      <c r="V77" s="8">
        <v>0</v>
      </c>
      <c r="W77" s="8">
        <v>78978.67</v>
      </c>
      <c r="X77" s="8">
        <f t="shared" si="11"/>
        <v>160262.24</v>
      </c>
      <c r="Y77" s="8">
        <f t="shared" si="12"/>
        <v>484754.54666666669</v>
      </c>
      <c r="Z77" s="9">
        <f t="shared" si="13"/>
        <v>484754.54666666669</v>
      </c>
    </row>
    <row r="78" spans="1:26" ht="30">
      <c r="A78" s="10">
        <v>75</v>
      </c>
      <c r="B78" s="10" t="s">
        <v>250</v>
      </c>
      <c r="C78" s="10" t="s">
        <v>251</v>
      </c>
      <c r="D78" s="32" t="s">
        <v>252</v>
      </c>
      <c r="E78" s="12">
        <v>32963041</v>
      </c>
      <c r="F78" s="13">
        <v>0</v>
      </c>
      <c r="G78" s="14">
        <v>0</v>
      </c>
      <c r="H78" s="14">
        <v>0</v>
      </c>
      <c r="I78" s="14">
        <v>262156.79999999999</v>
      </c>
      <c r="J78" s="14">
        <v>0</v>
      </c>
      <c r="K78" s="15">
        <v>0</v>
      </c>
      <c r="L78" s="15">
        <f t="shared" si="8"/>
        <v>0</v>
      </c>
      <c r="M78" s="16">
        <f t="shared" si="9"/>
        <v>262156.79999999999</v>
      </c>
      <c r="N78" s="14">
        <v>0</v>
      </c>
      <c r="O78" s="14">
        <v>0</v>
      </c>
      <c r="P78" s="14">
        <v>262156.79999999999</v>
      </c>
      <c r="Q78" s="14">
        <v>0</v>
      </c>
      <c r="R78" s="14">
        <f t="shared" si="10"/>
        <v>262156.79999999999</v>
      </c>
      <c r="S78" s="16">
        <f t="shared" si="7"/>
        <v>524313.59999999998</v>
      </c>
      <c r="T78" s="8">
        <v>0</v>
      </c>
      <c r="U78" s="8">
        <v>0</v>
      </c>
      <c r="V78" s="8">
        <v>262156.79999999999</v>
      </c>
      <c r="W78" s="8">
        <v>0</v>
      </c>
      <c r="X78" s="8">
        <f t="shared" si="11"/>
        <v>262156.79999999999</v>
      </c>
      <c r="Y78" s="8">
        <f t="shared" si="12"/>
        <v>786470.39999999991</v>
      </c>
      <c r="Z78" s="9">
        <f t="shared" si="13"/>
        <v>786470.39999999991</v>
      </c>
    </row>
    <row r="79" spans="1:26">
      <c r="A79" s="10">
        <v>77</v>
      </c>
      <c r="B79" s="10" t="s">
        <v>253</v>
      </c>
      <c r="C79" s="10" t="s">
        <v>254</v>
      </c>
      <c r="D79" s="17" t="s">
        <v>255</v>
      </c>
      <c r="E79" s="12">
        <v>29237235</v>
      </c>
      <c r="F79" s="13">
        <v>0</v>
      </c>
      <c r="G79" s="14">
        <v>1170551.54</v>
      </c>
      <c r="H79" s="14">
        <v>0</v>
      </c>
      <c r="I79" s="14">
        <v>0</v>
      </c>
      <c r="J79" s="14">
        <v>31716.5</v>
      </c>
      <c r="K79" s="15">
        <v>1323.5</v>
      </c>
      <c r="L79" s="15">
        <f t="shared" si="8"/>
        <v>33040</v>
      </c>
      <c r="M79" s="16">
        <f t="shared" si="9"/>
        <v>1203591.54</v>
      </c>
      <c r="N79" s="14">
        <v>1170551.54</v>
      </c>
      <c r="O79" s="14">
        <v>0</v>
      </c>
      <c r="P79" s="14">
        <v>0</v>
      </c>
      <c r="Q79" s="14">
        <v>31591.666666666668</v>
      </c>
      <c r="R79" s="14">
        <f t="shared" si="10"/>
        <v>1202143.2066666668</v>
      </c>
      <c r="S79" s="16">
        <f t="shared" si="7"/>
        <v>2405734.7466666671</v>
      </c>
      <c r="T79" s="8">
        <v>1170551.54</v>
      </c>
      <c r="U79" s="8">
        <v>0</v>
      </c>
      <c r="V79" s="8">
        <v>0</v>
      </c>
      <c r="W79" s="8">
        <v>33040</v>
      </c>
      <c r="X79" s="8">
        <f t="shared" si="11"/>
        <v>1203591.54</v>
      </c>
      <c r="Y79" s="8">
        <f t="shared" si="12"/>
        <v>3609326.2866666671</v>
      </c>
      <c r="Z79" s="9">
        <f t="shared" si="13"/>
        <v>3609326.2866666671</v>
      </c>
    </row>
    <row r="80" spans="1:26">
      <c r="C80" s="33" t="s">
        <v>256</v>
      </c>
      <c r="D80" s="33" t="s">
        <v>257</v>
      </c>
      <c r="E80" s="34"/>
      <c r="F80" s="13">
        <v>0</v>
      </c>
      <c r="G80" s="14">
        <v>0</v>
      </c>
      <c r="H80" s="14">
        <v>0</v>
      </c>
      <c r="I80" s="14">
        <v>0</v>
      </c>
      <c r="J80" s="14">
        <v>0</v>
      </c>
      <c r="K80" s="15">
        <v>0</v>
      </c>
      <c r="L80" s="15">
        <f t="shared" si="8"/>
        <v>0</v>
      </c>
      <c r="M80" s="16">
        <f t="shared" si="9"/>
        <v>0</v>
      </c>
      <c r="N80" s="14">
        <v>0</v>
      </c>
      <c r="O80" s="14">
        <v>0</v>
      </c>
      <c r="P80" s="14">
        <v>0</v>
      </c>
      <c r="Q80" s="14">
        <v>0</v>
      </c>
      <c r="R80" s="14">
        <f t="shared" si="10"/>
        <v>0</v>
      </c>
      <c r="S80" s="16">
        <f t="shared" si="7"/>
        <v>0</v>
      </c>
      <c r="T80" s="8">
        <v>0</v>
      </c>
      <c r="U80" s="8">
        <v>0</v>
      </c>
      <c r="V80" s="8">
        <v>0</v>
      </c>
      <c r="W80" s="8">
        <v>0</v>
      </c>
      <c r="X80" s="8">
        <f t="shared" si="11"/>
        <v>0</v>
      </c>
      <c r="Y80" s="8">
        <f t="shared" si="12"/>
        <v>0</v>
      </c>
      <c r="Z80" s="9">
        <f t="shared" si="13"/>
        <v>0</v>
      </c>
    </row>
    <row r="81" spans="1:26">
      <c r="A81" s="10">
        <v>78</v>
      </c>
      <c r="B81" s="18" t="s">
        <v>258</v>
      </c>
      <c r="C81" s="18" t="s">
        <v>259</v>
      </c>
      <c r="D81" s="17" t="s">
        <v>260</v>
      </c>
      <c r="E81" s="12">
        <v>10716504</v>
      </c>
      <c r="F81" s="13">
        <v>42278.16</v>
      </c>
      <c r="G81" s="14">
        <v>0</v>
      </c>
      <c r="H81" s="14">
        <v>0</v>
      </c>
      <c r="I81" s="14">
        <v>0</v>
      </c>
      <c r="J81" s="14">
        <v>104156.21</v>
      </c>
      <c r="K81" s="15">
        <v>27192.79</v>
      </c>
      <c r="L81" s="15">
        <f t="shared" si="8"/>
        <v>131349</v>
      </c>
      <c r="M81" s="16">
        <f t="shared" si="9"/>
        <v>131349</v>
      </c>
      <c r="N81" s="14">
        <v>0</v>
      </c>
      <c r="O81" s="14">
        <v>0</v>
      </c>
      <c r="P81" s="14">
        <v>0</v>
      </c>
      <c r="Q81" s="14">
        <v>104156.21</v>
      </c>
      <c r="R81" s="14">
        <f t="shared" si="10"/>
        <v>104156.21</v>
      </c>
      <c r="S81" s="16">
        <f t="shared" si="7"/>
        <v>277783.37</v>
      </c>
      <c r="T81" s="8">
        <v>0</v>
      </c>
      <c r="U81" s="8">
        <v>0</v>
      </c>
      <c r="V81" s="8">
        <v>0</v>
      </c>
      <c r="W81" s="8">
        <v>104156.21</v>
      </c>
      <c r="X81" s="8">
        <f t="shared" si="11"/>
        <v>104156.21</v>
      </c>
      <c r="Y81" s="8">
        <f t="shared" si="12"/>
        <v>339661.42000000004</v>
      </c>
      <c r="Z81" s="9">
        <f t="shared" si="13"/>
        <v>381939.58</v>
      </c>
    </row>
    <row r="82" spans="1:26">
      <c r="A82" s="10">
        <v>79</v>
      </c>
      <c r="B82" s="18" t="s">
        <v>261</v>
      </c>
      <c r="C82" s="18" t="s">
        <v>262</v>
      </c>
      <c r="D82" s="17" t="s">
        <v>263</v>
      </c>
      <c r="E82" s="12">
        <v>25610853</v>
      </c>
      <c r="F82" s="13">
        <v>200026.31</v>
      </c>
      <c r="G82" s="14">
        <v>0</v>
      </c>
      <c r="H82" s="14">
        <v>0</v>
      </c>
      <c r="I82" s="14">
        <v>0</v>
      </c>
      <c r="J82" s="14">
        <v>528636.35</v>
      </c>
      <c r="K82" s="15">
        <v>131871.65</v>
      </c>
      <c r="L82" s="15">
        <f t="shared" si="8"/>
        <v>660508</v>
      </c>
      <c r="M82" s="16">
        <f t="shared" si="9"/>
        <v>660508</v>
      </c>
      <c r="N82" s="14">
        <v>0</v>
      </c>
      <c r="O82" s="14">
        <v>0</v>
      </c>
      <c r="P82" s="14">
        <v>0</v>
      </c>
      <c r="Q82" s="14">
        <v>528636.35</v>
      </c>
      <c r="R82" s="14">
        <f t="shared" si="10"/>
        <v>528636.35</v>
      </c>
      <c r="S82" s="16">
        <f t="shared" si="7"/>
        <v>1389170.6600000001</v>
      </c>
      <c r="T82" s="8">
        <v>0</v>
      </c>
      <c r="U82" s="8">
        <v>0</v>
      </c>
      <c r="V82" s="8">
        <v>0</v>
      </c>
      <c r="W82" s="8">
        <v>528636.35</v>
      </c>
      <c r="X82" s="8">
        <f t="shared" si="11"/>
        <v>528636.35</v>
      </c>
      <c r="Y82" s="8">
        <f t="shared" si="12"/>
        <v>1717780.7000000002</v>
      </c>
      <c r="Z82" s="9">
        <f t="shared" si="13"/>
        <v>1917807.0100000002</v>
      </c>
    </row>
    <row r="83" spans="1:26">
      <c r="A83" s="10">
        <v>80</v>
      </c>
      <c r="B83" s="10" t="s">
        <v>264</v>
      </c>
      <c r="C83" s="10" t="s">
        <v>265</v>
      </c>
      <c r="D83" s="17" t="s">
        <v>266</v>
      </c>
      <c r="E83" s="12">
        <v>14468339</v>
      </c>
      <c r="F83" s="13">
        <v>0</v>
      </c>
      <c r="G83" s="14">
        <v>0</v>
      </c>
      <c r="H83" s="14">
        <v>0</v>
      </c>
      <c r="I83" s="14">
        <v>0</v>
      </c>
      <c r="J83" s="14">
        <v>27012.43</v>
      </c>
      <c r="K83" s="15">
        <v>7939.57</v>
      </c>
      <c r="L83" s="15">
        <f t="shared" si="8"/>
        <v>34952</v>
      </c>
      <c r="M83" s="16">
        <f t="shared" si="9"/>
        <v>34952</v>
      </c>
      <c r="N83" s="14">
        <v>0</v>
      </c>
      <c r="O83" s="14">
        <v>0</v>
      </c>
      <c r="P83" s="14">
        <v>0</v>
      </c>
      <c r="Q83" s="14">
        <v>25281.666666666668</v>
      </c>
      <c r="R83" s="14">
        <f t="shared" si="10"/>
        <v>25281.666666666668</v>
      </c>
      <c r="S83" s="16">
        <f t="shared" si="7"/>
        <v>60233.666666666672</v>
      </c>
      <c r="T83" s="8">
        <v>0</v>
      </c>
      <c r="U83" s="8">
        <v>0</v>
      </c>
      <c r="V83" s="8">
        <v>0</v>
      </c>
      <c r="W83" s="8">
        <v>27012.43</v>
      </c>
      <c r="X83" s="8">
        <f t="shared" si="11"/>
        <v>27012.43</v>
      </c>
      <c r="Y83" s="8">
        <f t="shared" si="12"/>
        <v>87246.096666666679</v>
      </c>
      <c r="Z83" s="9">
        <f t="shared" si="13"/>
        <v>87246.096666666679</v>
      </c>
    </row>
    <row r="84" spans="1:26">
      <c r="A84" s="10">
        <v>81</v>
      </c>
      <c r="B84" s="35" t="s">
        <v>267</v>
      </c>
      <c r="C84" s="10" t="s">
        <v>268</v>
      </c>
      <c r="D84" s="17" t="s">
        <v>269</v>
      </c>
      <c r="E84" s="12">
        <v>18559219</v>
      </c>
      <c r="F84" s="13">
        <v>30243.59</v>
      </c>
      <c r="G84" s="14">
        <v>0</v>
      </c>
      <c r="H84" s="14">
        <v>0</v>
      </c>
      <c r="I84" s="14">
        <v>0</v>
      </c>
      <c r="J84" s="14">
        <v>32853.35</v>
      </c>
      <c r="K84" s="15">
        <v>37795.65</v>
      </c>
      <c r="L84" s="15">
        <f t="shared" si="8"/>
        <v>70649</v>
      </c>
      <c r="M84" s="16">
        <f t="shared" si="9"/>
        <v>70649</v>
      </c>
      <c r="N84" s="14">
        <v>0</v>
      </c>
      <c r="O84" s="14">
        <v>0</v>
      </c>
      <c r="P84" s="14">
        <v>0</v>
      </c>
      <c r="Q84" s="14">
        <v>32853.35</v>
      </c>
      <c r="R84" s="14">
        <f t="shared" si="10"/>
        <v>32853.35</v>
      </c>
      <c r="S84" s="16">
        <f t="shared" si="7"/>
        <v>133745.94</v>
      </c>
      <c r="T84" s="8">
        <v>0</v>
      </c>
      <c r="U84" s="8">
        <v>0</v>
      </c>
      <c r="V84" s="8">
        <v>0</v>
      </c>
      <c r="W84" s="8">
        <v>32853.35</v>
      </c>
      <c r="X84" s="8">
        <f t="shared" si="11"/>
        <v>32853.35</v>
      </c>
      <c r="Y84" s="8">
        <f t="shared" si="12"/>
        <v>136355.70000000001</v>
      </c>
      <c r="Z84" s="9">
        <f t="shared" si="13"/>
        <v>166599.29</v>
      </c>
    </row>
    <row r="85" spans="1:26">
      <c r="A85" s="10">
        <v>82</v>
      </c>
      <c r="B85" s="35" t="s">
        <v>270</v>
      </c>
      <c r="C85" s="10" t="s">
        <v>271</v>
      </c>
      <c r="D85" s="17" t="s">
        <v>272</v>
      </c>
      <c r="E85" s="12">
        <v>34414414</v>
      </c>
      <c r="F85" s="13">
        <v>86990.85</v>
      </c>
      <c r="G85" s="14">
        <v>0</v>
      </c>
      <c r="H85" s="14">
        <v>0</v>
      </c>
      <c r="I85" s="14">
        <v>0</v>
      </c>
      <c r="J85" s="14">
        <v>784459.45000000007</v>
      </c>
      <c r="K85" s="15">
        <v>0</v>
      </c>
      <c r="L85" s="15">
        <f t="shared" si="8"/>
        <v>784459.45000000007</v>
      </c>
      <c r="M85" s="16">
        <f t="shared" si="9"/>
        <v>784459.45000000007</v>
      </c>
      <c r="N85" s="14">
        <v>0</v>
      </c>
      <c r="O85" s="14">
        <v>0</v>
      </c>
      <c r="P85" s="14">
        <v>0</v>
      </c>
      <c r="Q85" s="14">
        <v>784459.45000000007</v>
      </c>
      <c r="R85" s="14">
        <f t="shared" si="10"/>
        <v>784459.45000000007</v>
      </c>
      <c r="S85" s="16">
        <f t="shared" si="7"/>
        <v>1655909.75</v>
      </c>
      <c r="T85" s="8">
        <v>0</v>
      </c>
      <c r="U85" s="8">
        <v>0</v>
      </c>
      <c r="V85" s="8">
        <v>0</v>
      </c>
      <c r="W85" s="8">
        <v>784459.45000000007</v>
      </c>
      <c r="X85" s="8">
        <f t="shared" si="11"/>
        <v>784459.45000000007</v>
      </c>
      <c r="Y85" s="8">
        <f t="shared" si="12"/>
        <v>2353378.35</v>
      </c>
      <c r="Z85" s="9">
        <f t="shared" si="13"/>
        <v>2440369.2000000002</v>
      </c>
    </row>
    <row r="86" spans="1:26">
      <c r="A86" s="10">
        <v>88</v>
      </c>
      <c r="B86" s="10" t="s">
        <v>273</v>
      </c>
      <c r="C86" s="10" t="s">
        <v>274</v>
      </c>
      <c r="D86" s="17" t="s">
        <v>275</v>
      </c>
      <c r="E86" s="12">
        <v>39932735</v>
      </c>
      <c r="F86" s="13">
        <v>61953.1</v>
      </c>
      <c r="G86" s="14">
        <v>0</v>
      </c>
      <c r="H86" s="14">
        <v>0</v>
      </c>
      <c r="I86" s="14">
        <v>0</v>
      </c>
      <c r="J86" s="14">
        <v>323227.7</v>
      </c>
      <c r="K86" s="15">
        <v>190837.3</v>
      </c>
      <c r="L86" s="15">
        <f t="shared" si="8"/>
        <v>514065</v>
      </c>
      <c r="M86" s="16">
        <f t="shared" si="9"/>
        <v>514065</v>
      </c>
      <c r="N86" s="14">
        <v>81232.41</v>
      </c>
      <c r="O86" s="14">
        <v>0</v>
      </c>
      <c r="P86" s="14">
        <v>0</v>
      </c>
      <c r="Q86" s="14">
        <v>323227.7</v>
      </c>
      <c r="R86" s="14">
        <f t="shared" si="10"/>
        <v>404460.11</v>
      </c>
      <c r="S86" s="16">
        <f t="shared" si="7"/>
        <v>980478.21</v>
      </c>
      <c r="T86" s="8">
        <v>81232.41</v>
      </c>
      <c r="U86" s="8">
        <v>0</v>
      </c>
      <c r="V86" s="8">
        <v>0</v>
      </c>
      <c r="W86" s="8">
        <v>323227.7</v>
      </c>
      <c r="X86" s="8">
        <f t="shared" si="11"/>
        <v>404460.11</v>
      </c>
      <c r="Y86" s="8">
        <f t="shared" si="12"/>
        <v>1322985.22</v>
      </c>
      <c r="Z86" s="9">
        <f t="shared" si="13"/>
        <v>1384938.3199999998</v>
      </c>
    </row>
    <row r="87" spans="1:26">
      <c r="A87" s="10">
        <v>85</v>
      </c>
      <c r="B87" s="10" t="s">
        <v>276</v>
      </c>
      <c r="C87" s="10" t="s">
        <v>277</v>
      </c>
      <c r="D87" s="17" t="s">
        <v>278</v>
      </c>
      <c r="E87" s="12">
        <v>39618148</v>
      </c>
      <c r="F87" s="13">
        <v>184973.77</v>
      </c>
      <c r="G87" s="14">
        <v>0</v>
      </c>
      <c r="H87" s="14">
        <v>0</v>
      </c>
      <c r="I87" s="14">
        <v>0</v>
      </c>
      <c r="J87" s="14">
        <v>55928.53</v>
      </c>
      <c r="K87" s="15">
        <v>135157.47</v>
      </c>
      <c r="L87" s="15">
        <f t="shared" si="8"/>
        <v>191086</v>
      </c>
      <c r="M87" s="16">
        <f t="shared" si="9"/>
        <v>191086</v>
      </c>
      <c r="N87" s="14">
        <v>0</v>
      </c>
      <c r="O87" s="14">
        <v>0</v>
      </c>
      <c r="P87" s="14">
        <v>0</v>
      </c>
      <c r="Q87" s="14">
        <v>55928.53</v>
      </c>
      <c r="R87" s="14">
        <f t="shared" si="10"/>
        <v>55928.53</v>
      </c>
      <c r="S87" s="16">
        <f t="shared" si="7"/>
        <v>431988.30000000005</v>
      </c>
      <c r="T87" s="8">
        <v>0</v>
      </c>
      <c r="U87" s="8">
        <v>0</v>
      </c>
      <c r="V87" s="8">
        <v>0</v>
      </c>
      <c r="W87" s="8">
        <v>55928.53</v>
      </c>
      <c r="X87" s="8">
        <f t="shared" si="11"/>
        <v>55928.53</v>
      </c>
      <c r="Y87" s="8">
        <f t="shared" si="12"/>
        <v>302943.06</v>
      </c>
      <c r="Z87" s="9">
        <f t="shared" si="13"/>
        <v>487916.83000000007</v>
      </c>
    </row>
    <row r="88" spans="1:26">
      <c r="A88" s="10">
        <v>86</v>
      </c>
      <c r="B88" s="10" t="s">
        <v>279</v>
      </c>
      <c r="C88" s="10" t="s">
        <v>280</v>
      </c>
      <c r="D88" s="17" t="s">
        <v>281</v>
      </c>
      <c r="E88" s="12">
        <v>44182940</v>
      </c>
      <c r="F88" s="13">
        <v>12719.52</v>
      </c>
      <c r="G88" s="14">
        <v>0</v>
      </c>
      <c r="H88" s="14">
        <v>0</v>
      </c>
      <c r="I88" s="14">
        <v>0</v>
      </c>
      <c r="J88" s="14">
        <v>161218.13</v>
      </c>
      <c r="K88" s="15">
        <v>0</v>
      </c>
      <c r="L88" s="15">
        <f t="shared" si="8"/>
        <v>161218.13</v>
      </c>
      <c r="M88" s="16">
        <f t="shared" si="9"/>
        <v>161218.13</v>
      </c>
      <c r="N88" s="14">
        <v>0</v>
      </c>
      <c r="O88" s="14">
        <v>0</v>
      </c>
      <c r="P88" s="14">
        <v>0</v>
      </c>
      <c r="Q88" s="14">
        <v>152965.66666666666</v>
      </c>
      <c r="R88" s="14">
        <f t="shared" si="10"/>
        <v>152965.66666666666</v>
      </c>
      <c r="S88" s="16">
        <f t="shared" si="7"/>
        <v>326903.31666666665</v>
      </c>
      <c r="T88" s="8">
        <v>0</v>
      </c>
      <c r="U88" s="8">
        <v>0</v>
      </c>
      <c r="V88" s="8">
        <v>0</v>
      </c>
      <c r="W88" s="8">
        <v>152965.66666666666</v>
      </c>
      <c r="X88" s="8">
        <f t="shared" si="11"/>
        <v>152965.66666666666</v>
      </c>
      <c r="Y88" s="8">
        <f t="shared" si="12"/>
        <v>467149.46333333326</v>
      </c>
      <c r="Z88" s="9">
        <f t="shared" si="13"/>
        <v>479868.98333333328</v>
      </c>
    </row>
    <row r="89" spans="1:26">
      <c r="A89" s="10">
        <v>83</v>
      </c>
      <c r="B89" s="36" t="s">
        <v>282</v>
      </c>
      <c r="C89" s="18" t="s">
        <v>283</v>
      </c>
      <c r="D89" s="17" t="s">
        <v>284</v>
      </c>
      <c r="E89" s="12">
        <v>35200141</v>
      </c>
      <c r="F89" s="13">
        <v>45308.17</v>
      </c>
      <c r="G89" s="14">
        <v>0</v>
      </c>
      <c r="H89" s="14">
        <v>0</v>
      </c>
      <c r="I89" s="14">
        <v>0</v>
      </c>
      <c r="J89" s="14">
        <v>78953</v>
      </c>
      <c r="K89" s="15">
        <v>12862</v>
      </c>
      <c r="L89" s="15">
        <f t="shared" si="8"/>
        <v>91815</v>
      </c>
      <c r="M89" s="16">
        <f t="shared" si="9"/>
        <v>91815</v>
      </c>
      <c r="N89" s="14">
        <v>0</v>
      </c>
      <c r="O89" s="14">
        <v>0</v>
      </c>
      <c r="P89" s="14">
        <v>0</v>
      </c>
      <c r="Q89" s="14">
        <v>76776.333333333328</v>
      </c>
      <c r="R89" s="14">
        <f t="shared" si="10"/>
        <v>76776.333333333328</v>
      </c>
      <c r="S89" s="16">
        <f t="shared" si="7"/>
        <v>213899.5033333333</v>
      </c>
      <c r="T89" s="8">
        <v>0</v>
      </c>
      <c r="U89" s="8">
        <v>0</v>
      </c>
      <c r="V89" s="8">
        <v>0</v>
      </c>
      <c r="W89" s="8">
        <v>91815</v>
      </c>
      <c r="X89" s="8">
        <f t="shared" si="11"/>
        <v>91815</v>
      </c>
      <c r="Y89" s="8">
        <f t="shared" si="12"/>
        <v>260406.33333333331</v>
      </c>
      <c r="Z89" s="9">
        <f t="shared" si="13"/>
        <v>305714.5033333333</v>
      </c>
    </row>
    <row r="90" spans="1:26">
      <c r="A90" s="10">
        <v>84</v>
      </c>
      <c r="B90" s="31" t="s">
        <v>285</v>
      </c>
      <c r="C90" s="31" t="s">
        <v>286</v>
      </c>
      <c r="D90" s="37" t="s">
        <v>287</v>
      </c>
      <c r="E90" s="12">
        <v>41412378</v>
      </c>
      <c r="F90" s="13">
        <v>0</v>
      </c>
      <c r="G90" s="14">
        <v>0</v>
      </c>
      <c r="H90" s="14">
        <v>108578.14</v>
      </c>
      <c r="I90" s="14">
        <v>65973.600000000006</v>
      </c>
      <c r="J90" s="14">
        <v>569.5</v>
      </c>
      <c r="K90" s="15">
        <v>2787.5</v>
      </c>
      <c r="L90" s="15">
        <f t="shared" si="8"/>
        <v>3357</v>
      </c>
      <c r="M90" s="16">
        <f t="shared" si="9"/>
        <v>177908.74</v>
      </c>
      <c r="N90" s="14">
        <v>0</v>
      </c>
      <c r="O90" s="14">
        <v>110722.06666666667</v>
      </c>
      <c r="P90" s="14">
        <v>70764.539999999994</v>
      </c>
      <c r="Q90" s="14">
        <v>1008.6666666666666</v>
      </c>
      <c r="R90" s="14">
        <f t="shared" si="10"/>
        <v>182495.27333333332</v>
      </c>
      <c r="S90" s="16">
        <f t="shared" si="7"/>
        <v>360404.01333333331</v>
      </c>
      <c r="T90" s="8">
        <v>0</v>
      </c>
      <c r="U90" s="8">
        <v>110722.06666666667</v>
      </c>
      <c r="V90" s="8">
        <v>97782.3</v>
      </c>
      <c r="W90" s="8">
        <v>3357</v>
      </c>
      <c r="X90" s="8">
        <f t="shared" si="11"/>
        <v>211861.36666666667</v>
      </c>
      <c r="Y90" s="8">
        <f t="shared" si="12"/>
        <v>572265.38</v>
      </c>
      <c r="Z90" s="9">
        <f t="shared" si="13"/>
        <v>572265.38</v>
      </c>
    </row>
    <row r="91" spans="1:26">
      <c r="A91" s="10">
        <v>87</v>
      </c>
      <c r="B91" s="10" t="s">
        <v>288</v>
      </c>
      <c r="C91" s="10" t="s">
        <v>289</v>
      </c>
      <c r="D91" s="17" t="s">
        <v>290</v>
      </c>
      <c r="E91" s="12">
        <v>36965967</v>
      </c>
      <c r="F91" s="13">
        <v>0</v>
      </c>
      <c r="G91" s="14">
        <v>0</v>
      </c>
      <c r="H91" s="14">
        <v>0</v>
      </c>
      <c r="I91" s="14">
        <v>0</v>
      </c>
      <c r="J91" s="14">
        <v>74872.45</v>
      </c>
      <c r="K91" s="15">
        <v>4202.55</v>
      </c>
      <c r="L91" s="15">
        <f t="shared" si="8"/>
        <v>79075</v>
      </c>
      <c r="M91" s="16">
        <f t="shared" si="9"/>
        <v>79075</v>
      </c>
      <c r="N91" s="14">
        <v>0</v>
      </c>
      <c r="O91" s="14">
        <v>0</v>
      </c>
      <c r="P91" s="14">
        <v>0</v>
      </c>
      <c r="Q91" s="14">
        <v>74872.45</v>
      </c>
      <c r="R91" s="14">
        <f t="shared" si="10"/>
        <v>74872.45</v>
      </c>
      <c r="S91" s="16">
        <f t="shared" si="7"/>
        <v>153947.45000000001</v>
      </c>
      <c r="T91" s="8">
        <v>0</v>
      </c>
      <c r="U91" s="8">
        <v>0</v>
      </c>
      <c r="V91" s="8">
        <v>0</v>
      </c>
      <c r="W91" s="8">
        <v>74872.45</v>
      </c>
      <c r="X91" s="8">
        <f t="shared" si="11"/>
        <v>74872.45</v>
      </c>
      <c r="Y91" s="8">
        <f t="shared" si="12"/>
        <v>228819.90000000002</v>
      </c>
      <c r="Z91" s="9">
        <f t="shared" si="13"/>
        <v>228819.90000000002</v>
      </c>
    </row>
    <row r="92" spans="1:26" s="38" customFormat="1">
      <c r="A92" s="10">
        <v>89</v>
      </c>
      <c r="B92" s="10" t="s">
        <v>291</v>
      </c>
      <c r="C92" s="10" t="s">
        <v>292</v>
      </c>
      <c r="D92" s="17" t="s">
        <v>293</v>
      </c>
      <c r="E92" s="12">
        <v>16140205</v>
      </c>
      <c r="F92" s="13">
        <v>0</v>
      </c>
      <c r="G92" s="14">
        <v>37107</v>
      </c>
      <c r="H92" s="14">
        <v>0</v>
      </c>
      <c r="I92" s="14">
        <v>0</v>
      </c>
      <c r="J92" s="14">
        <v>26435.5</v>
      </c>
      <c r="K92" s="15">
        <v>0</v>
      </c>
      <c r="L92" s="15">
        <f t="shared" si="8"/>
        <v>26435.5</v>
      </c>
      <c r="M92" s="16">
        <f t="shared" si="9"/>
        <v>63542.5</v>
      </c>
      <c r="N92" s="14">
        <v>32116</v>
      </c>
      <c r="O92" s="14">
        <v>0</v>
      </c>
      <c r="P92" s="14">
        <v>0</v>
      </c>
      <c r="Q92" s="14">
        <v>22324.333333333332</v>
      </c>
      <c r="R92" s="14">
        <f t="shared" si="10"/>
        <v>54440.333333333328</v>
      </c>
      <c r="S92" s="16">
        <f t="shared" si="7"/>
        <v>117982.83333333333</v>
      </c>
      <c r="T92" s="9">
        <v>32116</v>
      </c>
      <c r="U92" s="9">
        <v>0</v>
      </c>
      <c r="V92" s="9">
        <v>0</v>
      </c>
      <c r="W92" s="9">
        <v>22324.333333333332</v>
      </c>
      <c r="X92" s="8">
        <f t="shared" si="11"/>
        <v>54440.333333333328</v>
      </c>
      <c r="Y92" s="8">
        <f t="shared" si="12"/>
        <v>172423.16666666666</v>
      </c>
      <c r="Z92" s="9">
        <f t="shared" si="13"/>
        <v>172423.16666666666</v>
      </c>
    </row>
    <row r="93" spans="1:26">
      <c r="A93" s="10">
        <v>90</v>
      </c>
      <c r="B93" s="39" t="s">
        <v>294</v>
      </c>
      <c r="C93" s="10" t="s">
        <v>295</v>
      </c>
      <c r="D93" s="40" t="s">
        <v>296</v>
      </c>
      <c r="E93" s="41">
        <v>45190843</v>
      </c>
      <c r="F93" s="13">
        <v>0</v>
      </c>
      <c r="G93" s="14">
        <v>0</v>
      </c>
      <c r="H93" s="14">
        <v>0</v>
      </c>
      <c r="I93" s="14">
        <v>0</v>
      </c>
      <c r="J93" s="14">
        <v>12312</v>
      </c>
      <c r="K93" s="15">
        <v>12224</v>
      </c>
      <c r="L93" s="15">
        <f t="shared" si="8"/>
        <v>24536</v>
      </c>
      <c r="M93" s="16">
        <f t="shared" si="9"/>
        <v>24536</v>
      </c>
      <c r="N93" s="14">
        <v>0</v>
      </c>
      <c r="O93" s="14">
        <v>0</v>
      </c>
      <c r="P93" s="14">
        <v>0</v>
      </c>
      <c r="Q93" s="14">
        <v>13284</v>
      </c>
      <c r="R93" s="14">
        <f t="shared" si="10"/>
        <v>13284</v>
      </c>
      <c r="S93" s="16">
        <f t="shared" si="7"/>
        <v>37820</v>
      </c>
      <c r="T93" s="8">
        <v>0</v>
      </c>
      <c r="U93" s="8">
        <v>0</v>
      </c>
      <c r="V93" s="8">
        <v>0</v>
      </c>
      <c r="W93" s="8">
        <v>24536</v>
      </c>
      <c r="X93" s="8">
        <f t="shared" si="11"/>
        <v>24536</v>
      </c>
      <c r="Y93" s="8">
        <f t="shared" si="12"/>
        <v>62356</v>
      </c>
      <c r="Z93" s="9">
        <f t="shared" si="13"/>
        <v>62356</v>
      </c>
    </row>
    <row r="94" spans="1:26">
      <c r="A94" s="42"/>
      <c r="B94" s="43" t="s">
        <v>297</v>
      </c>
      <c r="C94" s="43" t="s">
        <v>298</v>
      </c>
      <c r="D94" s="44" t="s">
        <v>299</v>
      </c>
      <c r="E94" s="41"/>
      <c r="F94" s="13">
        <v>0</v>
      </c>
      <c r="G94" s="14">
        <v>850953.13</v>
      </c>
      <c r="H94" s="14">
        <v>0</v>
      </c>
      <c r="I94" s="14">
        <v>0</v>
      </c>
      <c r="J94" s="14">
        <v>18834</v>
      </c>
      <c r="K94" s="15">
        <v>0</v>
      </c>
      <c r="L94" s="15">
        <f t="shared" si="8"/>
        <v>18834</v>
      </c>
      <c r="M94" s="16">
        <f t="shared" si="9"/>
        <v>869787.13</v>
      </c>
      <c r="N94" s="14">
        <f>816925.33+484069.38</f>
        <v>1300994.71</v>
      </c>
      <c r="O94" s="14">
        <v>0</v>
      </c>
      <c r="P94" s="14">
        <v>0</v>
      </c>
      <c r="Q94" s="14">
        <v>20658.666666666668</v>
      </c>
      <c r="R94" s="14">
        <f t="shared" si="10"/>
        <v>1321653.3766666667</v>
      </c>
      <c r="S94" s="16">
        <f t="shared" si="7"/>
        <v>2191440.5066666668</v>
      </c>
      <c r="T94" s="8">
        <v>1300994.71</v>
      </c>
      <c r="U94" s="8">
        <v>0</v>
      </c>
      <c r="V94" s="8">
        <v>0</v>
      </c>
      <c r="W94" s="8">
        <v>20658.666666666668</v>
      </c>
      <c r="X94" s="8">
        <f t="shared" si="11"/>
        <v>1321653.3766666667</v>
      </c>
      <c r="Y94" s="8">
        <f t="shared" si="12"/>
        <v>3513093.8833333338</v>
      </c>
      <c r="Z94" s="9">
        <f t="shared" si="13"/>
        <v>3513093.8833333338</v>
      </c>
    </row>
    <row r="95" spans="1:26">
      <c r="C95" s="33"/>
      <c r="D95" s="45" t="s">
        <v>300</v>
      </c>
      <c r="E95" s="46"/>
      <c r="F95" s="47">
        <f>SUM(F3:F94)</f>
        <v>3179868.6800000006</v>
      </c>
      <c r="G95" s="16">
        <f t="shared" ref="G95:J95" si="14">SUM(G3:G94)</f>
        <v>198779034.12</v>
      </c>
      <c r="H95" s="16">
        <f t="shared" si="14"/>
        <v>19856259.610000003</v>
      </c>
      <c r="I95" s="16">
        <f t="shared" si="14"/>
        <v>1546749.9000000001</v>
      </c>
      <c r="J95" s="16">
        <f t="shared" si="14"/>
        <v>37271331.030000016</v>
      </c>
      <c r="K95" s="15">
        <f>SUM(K3:K94)</f>
        <v>4680444.4000000004</v>
      </c>
      <c r="L95" s="15">
        <f>SUM(L3:L94)</f>
        <v>41951775.43</v>
      </c>
      <c r="M95" s="16">
        <f>SUM(M3:M94)</f>
        <v>262133819.06000003</v>
      </c>
      <c r="N95" s="16">
        <f>SUM(N3:N94)</f>
        <v>204616191.39999998</v>
      </c>
      <c r="O95" s="16">
        <f t="shared" ref="O95:Q95" si="15">SUM(O3:O94)</f>
        <v>19858403.536666669</v>
      </c>
      <c r="P95" s="16">
        <f t="shared" si="15"/>
        <v>1526007.86</v>
      </c>
      <c r="Q95" s="16">
        <f t="shared" si="15"/>
        <v>37098736.42666667</v>
      </c>
      <c r="R95" s="16">
        <f>SUM(R3:R94)</f>
        <v>263099339.22333333</v>
      </c>
      <c r="S95" s="16">
        <f>SUM(S3:S94)</f>
        <v>528413026.96333331</v>
      </c>
      <c r="T95" s="8">
        <v>198495044.86999995</v>
      </c>
      <c r="U95" s="8">
        <v>19858403.536666669</v>
      </c>
      <c r="V95" s="8">
        <v>1526007.86</v>
      </c>
      <c r="W95" s="8">
        <v>37098736.42666667</v>
      </c>
      <c r="X95" s="8">
        <f>SUM(X3:X94)</f>
        <v>257838148.1933333</v>
      </c>
      <c r="Y95" s="8">
        <f>SUM(Y3:Y94)</f>
        <v>783071306.47666657</v>
      </c>
      <c r="Z95" s="9">
        <f>SUM(Z3:Z94)</f>
        <v>786251175.15666676</v>
      </c>
    </row>
    <row r="96" spans="1:26">
      <c r="K96" s="51"/>
      <c r="L96" s="51"/>
      <c r="N96" s="52"/>
      <c r="S96" s="53"/>
      <c r="X96" s="54">
        <v>82989.940605728159</v>
      </c>
    </row>
    <row r="97" spans="3:26">
      <c r="K97" s="55"/>
      <c r="L97" s="55"/>
      <c r="M97" s="53"/>
      <c r="N97" s="56"/>
      <c r="R97" s="56"/>
      <c r="X97" s="54">
        <f>+X95+X96</f>
        <v>257921138.13393903</v>
      </c>
    </row>
    <row r="98" spans="3:26" s="60" customFormat="1">
      <c r="C98" s="48"/>
      <c r="D98" s="33" t="s">
        <v>301</v>
      </c>
      <c r="E98" s="57"/>
      <c r="F98" s="58"/>
      <c r="G98" s="59">
        <v>542320000</v>
      </c>
      <c r="J98" s="61" t="s">
        <v>302</v>
      </c>
      <c r="K98" s="62"/>
      <c r="L98" s="62"/>
      <c r="M98" s="63" t="s">
        <v>303</v>
      </c>
      <c r="N98" s="61">
        <v>15992.92</v>
      </c>
      <c r="S98" s="64"/>
      <c r="T98" s="54"/>
      <c r="U98" s="54"/>
      <c r="V98" s="54"/>
      <c r="W98" s="54"/>
      <c r="X98" s="54"/>
      <c r="Y98" s="54"/>
      <c r="Z98" s="54"/>
    </row>
    <row r="99" spans="3:26" s="60" customFormat="1">
      <c r="C99" s="48"/>
      <c r="D99" s="65" t="s">
        <v>304</v>
      </c>
      <c r="E99" s="66"/>
      <c r="F99" s="67"/>
      <c r="G99" s="59">
        <v>257536350</v>
      </c>
      <c r="K99" s="68"/>
      <c r="L99" s="68"/>
      <c r="M99" s="64"/>
      <c r="S99" s="64"/>
      <c r="T99" s="54"/>
      <c r="U99" s="54"/>
      <c r="V99" s="54"/>
      <c r="W99" s="54"/>
      <c r="X99" s="54"/>
      <c r="Y99" s="54"/>
      <c r="Z99" s="54"/>
    </row>
    <row r="100" spans="3:26" s="60" customFormat="1">
      <c r="C100" s="48"/>
      <c r="D100" s="33" t="s">
        <v>305</v>
      </c>
      <c r="E100" s="57"/>
      <c r="F100" s="58"/>
      <c r="G100" s="69">
        <v>14239182.5</v>
      </c>
      <c r="K100" s="68"/>
      <c r="L100" s="68"/>
      <c r="M100" s="64"/>
      <c r="S100" s="64"/>
      <c r="T100" s="54"/>
      <c r="U100" s="54"/>
      <c r="V100" s="54"/>
      <c r="W100" s="54"/>
      <c r="X100" s="54"/>
      <c r="Y100" s="54"/>
      <c r="Z100" s="54"/>
    </row>
    <row r="101" spans="3:26" s="60" customFormat="1">
      <c r="C101" s="48"/>
      <c r="D101" s="33" t="s">
        <v>306</v>
      </c>
      <c r="E101" s="57"/>
      <c r="F101" s="58"/>
      <c r="G101" s="69">
        <v>82989.94</v>
      </c>
      <c r="H101" s="60">
        <f>+G101*3</f>
        <v>248969.82</v>
      </c>
      <c r="K101" s="68"/>
      <c r="L101" s="68"/>
      <c r="M101" s="64"/>
      <c r="S101" s="64"/>
      <c r="T101" s="54"/>
      <c r="U101" s="54"/>
      <c r="V101" s="54"/>
      <c r="W101" s="54"/>
      <c r="X101" s="54"/>
      <c r="Y101" s="54"/>
      <c r="Z101" s="54"/>
    </row>
    <row r="102" spans="3:26" s="60" customFormat="1">
      <c r="C102" s="48"/>
      <c r="D102" s="33" t="s">
        <v>307</v>
      </c>
      <c r="E102" s="57"/>
      <c r="F102" s="58"/>
      <c r="G102" s="70">
        <v>257453374.66</v>
      </c>
      <c r="K102" s="68"/>
      <c r="L102" s="68"/>
      <c r="M102" s="64"/>
      <c r="S102" s="64"/>
      <c r="T102" s="54"/>
      <c r="U102" s="54"/>
      <c r="V102" s="54"/>
      <c r="W102" s="54"/>
      <c r="X102" s="54"/>
      <c r="Y102" s="54"/>
      <c r="Z102" s="54"/>
    </row>
    <row r="103" spans="3:26" s="60" customFormat="1">
      <c r="C103" s="48"/>
      <c r="D103" s="65" t="s">
        <v>308</v>
      </c>
      <c r="E103" s="66"/>
      <c r="F103" s="67"/>
      <c r="G103" s="59">
        <v>284783650</v>
      </c>
      <c r="K103" s="68"/>
      <c r="L103" s="68"/>
      <c r="M103" s="64"/>
      <c r="S103" s="64"/>
      <c r="T103" s="54"/>
      <c r="U103" s="54"/>
      <c r="V103" s="54"/>
      <c r="W103" s="54"/>
      <c r="X103" s="54"/>
      <c r="Y103" s="54"/>
      <c r="Z103" s="54"/>
    </row>
    <row r="104" spans="3:26" s="60" customFormat="1">
      <c r="C104" s="48"/>
      <c r="D104" s="33" t="s">
        <v>309</v>
      </c>
      <c r="E104" s="57"/>
      <c r="F104" s="58"/>
      <c r="G104" s="69">
        <v>82989.940605728159</v>
      </c>
      <c r="H104" s="54"/>
      <c r="K104" s="68"/>
      <c r="L104" s="68"/>
      <c r="M104" s="64"/>
      <c r="S104" s="64"/>
      <c r="T104" s="54"/>
      <c r="U104" s="54"/>
      <c r="V104" s="54"/>
      <c r="W104" s="54"/>
      <c r="X104" s="54"/>
      <c r="Y104" s="54"/>
      <c r="Z104" s="54"/>
    </row>
    <row r="105" spans="3:26" s="60" customFormat="1">
      <c r="C105" s="48"/>
      <c r="D105" s="33" t="s">
        <v>310</v>
      </c>
      <c r="E105" s="57"/>
      <c r="F105" s="58"/>
      <c r="G105" s="70">
        <v>263099339.22333333</v>
      </c>
      <c r="K105" s="68"/>
      <c r="L105" s="68"/>
      <c r="M105" s="64"/>
      <c r="S105" s="64"/>
      <c r="T105" s="54"/>
      <c r="U105" s="54"/>
      <c r="V105" s="54"/>
      <c r="W105" s="54"/>
      <c r="X105" s="54"/>
      <c r="Y105" s="54"/>
      <c r="Z105" s="54"/>
    </row>
    <row r="106" spans="3:26" s="60" customFormat="1">
      <c r="C106" s="48"/>
      <c r="D106" s="33" t="s">
        <v>311</v>
      </c>
      <c r="E106" s="57"/>
      <c r="F106" s="58"/>
      <c r="G106" s="70">
        <v>3179868.6800000006</v>
      </c>
      <c r="K106" s="68"/>
      <c r="L106" s="68"/>
      <c r="M106" s="64"/>
      <c r="S106" s="64"/>
      <c r="T106" s="54"/>
      <c r="U106" s="54"/>
      <c r="V106" s="54"/>
      <c r="W106" s="54"/>
      <c r="X106" s="54"/>
      <c r="Y106" s="54"/>
      <c r="Z106" s="54"/>
    </row>
    <row r="107" spans="3:26" s="60" customFormat="1">
      <c r="C107" s="48"/>
      <c r="D107" s="33" t="s">
        <v>312</v>
      </c>
      <c r="E107" s="57"/>
      <c r="F107" s="58"/>
      <c r="G107" s="70">
        <v>4680444.4000000004</v>
      </c>
      <c r="K107" s="68"/>
      <c r="L107" s="68"/>
      <c r="M107" s="64"/>
      <c r="S107" s="64"/>
      <c r="T107" s="54"/>
      <c r="U107" s="54"/>
      <c r="V107" s="54"/>
      <c r="W107" s="54"/>
      <c r="X107" s="54"/>
      <c r="Y107" s="54"/>
      <c r="Z107" s="54"/>
    </row>
    <row r="108" spans="3:26" s="60" customFormat="1">
      <c r="C108" s="48"/>
      <c r="D108" s="71" t="s">
        <v>313</v>
      </c>
      <c r="E108" s="72"/>
      <c r="F108" s="73"/>
      <c r="G108" s="74">
        <f>+G104+G105+G106+G107</f>
        <v>271042642.24393904</v>
      </c>
      <c r="K108" s="68"/>
      <c r="L108" s="68"/>
      <c r="M108" s="64"/>
      <c r="S108" s="64"/>
      <c r="T108" s="54"/>
      <c r="U108" s="54"/>
      <c r="V108" s="54"/>
      <c r="W108" s="54"/>
      <c r="X108" s="54"/>
      <c r="Y108" s="54"/>
      <c r="Z108" s="54"/>
    </row>
    <row r="109" spans="3:26">
      <c r="D109" s="33" t="s">
        <v>314</v>
      </c>
      <c r="E109" s="34"/>
      <c r="F109" s="4"/>
      <c r="G109" s="69">
        <f>+G103-G108</f>
        <v>13741007.756060958</v>
      </c>
      <c r="H109" s="56"/>
    </row>
    <row r="111" spans="3:26">
      <c r="G111" s="76"/>
    </row>
    <row r="112" spans="3:26">
      <c r="G112" s="56"/>
      <c r="H112" s="76"/>
    </row>
  </sheetData>
  <autoFilter ref="A2:S109">
    <filterColumn colId="10"/>
    <filterColumn colId="11"/>
  </autoFilter>
  <pageMargins left="0.19685039370078741" right="0.19685039370078741" top="0.15748031496062992" bottom="0.15748031496062992" header="0.31496062992125984" footer="0.15748031496062992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22"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ALOCARE MARTIE 01.03.2024</vt:lpstr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2024-03-05T10:26:09Z</dcterms:modified>
</cp:coreProperties>
</file>